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calcChain.xml" ContentType="application/vnd.openxmlformats-officedocument.spreadsheetml.calcChain+xml"/>
  <Override PartName="/docMetadata/LabelInfo.xml" ContentType="application/vnd.ms-office.classificationlabel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microsoft.com/office/2020/02/relationships/classificationlabels" Target="docMetadata/LabelInfo.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906"/>
  <workbookPr filterPrivacy="1" autoCompressPictures="0"/>
  <xr:revisionPtr revIDLastSave="0" documentId="8_{BDEBC9AB-CE8D-4102-84AF-F29F6AD75C89}" xr6:coauthVersionLast="47" xr6:coauthVersionMax="47" xr10:uidLastSave="{00000000-0000-0000-0000-000000000000}"/>
  <bookViews>
    <workbookView xWindow="-120" yWindow="-120" windowWidth="29040" windowHeight="15840" xr2:uid="{00000000-000D-0000-FFFF-FFFF00000000}"/>
  </bookViews>
  <sheets>
    <sheet name="Business Monthly Budget" sheetId="1" r:id="rId1"/>
    <sheet name="2022 Year Projection " sheetId="2" r:id="rId2"/>
  </sheets>
  <calcPr calcId="191028"/>
  <webPublishing codePage="1252"/>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8" i="1" l="1"/>
  <c r="C59" i="2"/>
  <c r="B59" i="2"/>
  <c r="D58" i="2"/>
  <c r="D57" i="2"/>
  <c r="D56" i="2"/>
  <c r="D55" i="2"/>
  <c r="D54" i="2"/>
  <c r="D53" i="2"/>
  <c r="D59" i="2" s="1"/>
  <c r="H50" i="2"/>
  <c r="G50" i="2"/>
  <c r="C50" i="2"/>
  <c r="B50" i="2"/>
  <c r="I49" i="2"/>
  <c r="D49" i="2"/>
  <c r="I48" i="2"/>
  <c r="D48" i="2"/>
  <c r="I47" i="2"/>
  <c r="D47" i="2"/>
  <c r="D50" i="2" s="1"/>
  <c r="I46" i="2"/>
  <c r="I50" i="2" s="1"/>
  <c r="C44" i="2"/>
  <c r="B44" i="2"/>
  <c r="H43" i="2"/>
  <c r="G43" i="2"/>
  <c r="D43" i="2"/>
  <c r="I42" i="2"/>
  <c r="D42" i="2"/>
  <c r="I41" i="2"/>
  <c r="D41" i="2"/>
  <c r="D44" i="2" s="1"/>
  <c r="I40" i="2"/>
  <c r="I43" i="2" s="1"/>
  <c r="C38" i="2"/>
  <c r="B38" i="2"/>
  <c r="H37" i="2"/>
  <c r="G37" i="2"/>
  <c r="D37" i="2"/>
  <c r="I36" i="2"/>
  <c r="D36" i="2"/>
  <c r="I35" i="2"/>
  <c r="I37" i="2" s="1"/>
  <c r="D35" i="2"/>
  <c r="D34" i="2"/>
  <c r="D38" i="2" s="1"/>
  <c r="H32" i="2"/>
  <c r="G32" i="2"/>
  <c r="I31" i="2"/>
  <c r="C31" i="2"/>
  <c r="B31" i="2"/>
  <c r="I30" i="2"/>
  <c r="D30" i="2"/>
  <c r="I29" i="2"/>
  <c r="I32" i="2" s="1"/>
  <c r="D29" i="2"/>
  <c r="D28" i="2"/>
  <c r="D27" i="2"/>
  <c r="H26" i="2"/>
  <c r="G26" i="2"/>
  <c r="D26" i="2"/>
  <c r="I25" i="2"/>
  <c r="D25" i="2"/>
  <c r="I24" i="2"/>
  <c r="D24" i="2"/>
  <c r="D31" i="2" s="1"/>
  <c r="I23" i="2"/>
  <c r="I26" i="2" s="1"/>
  <c r="C21" i="2"/>
  <c r="B21" i="2"/>
  <c r="H20" i="2"/>
  <c r="G20" i="2"/>
  <c r="D20" i="2"/>
  <c r="I19" i="2"/>
  <c r="D19" i="2"/>
  <c r="I18" i="2"/>
  <c r="D18" i="2"/>
  <c r="I17" i="2"/>
  <c r="D17" i="2"/>
  <c r="I16" i="2"/>
  <c r="D16" i="2"/>
  <c r="I15" i="2"/>
  <c r="D15" i="2"/>
  <c r="I14" i="2"/>
  <c r="D14" i="2"/>
  <c r="I13" i="2"/>
  <c r="D13" i="2"/>
  <c r="I12" i="2"/>
  <c r="D12" i="2"/>
  <c r="I11" i="2"/>
  <c r="I20" i="2" s="1"/>
  <c r="D11" i="2"/>
  <c r="D21" i="2" s="1"/>
  <c r="D8" i="2"/>
  <c r="E53" i="1"/>
  <c r="E14" i="1"/>
  <c r="E13" i="1"/>
  <c r="E12" i="1"/>
  <c r="E30" i="1"/>
  <c r="J25" i="1"/>
  <c r="J31" i="1"/>
  <c r="E37" i="1"/>
  <c r="J46" i="1"/>
  <c r="J47" i="1"/>
  <c r="J48" i="1"/>
  <c r="J49" i="1"/>
  <c r="J40" i="1"/>
  <c r="J41" i="1"/>
  <c r="J42" i="1"/>
  <c r="J35" i="1"/>
  <c r="J36" i="1"/>
  <c r="J29" i="1"/>
  <c r="J30" i="1"/>
  <c r="J23" i="1"/>
  <c r="J24" i="1"/>
  <c r="J11" i="1"/>
  <c r="J12" i="1"/>
  <c r="J13" i="1"/>
  <c r="J14" i="1"/>
  <c r="J15" i="1"/>
  <c r="J16" i="1"/>
  <c r="J17" i="1"/>
  <c r="J18" i="1"/>
  <c r="J19" i="1"/>
  <c r="E54" i="1"/>
  <c r="E55" i="1"/>
  <c r="E56" i="1"/>
  <c r="E57" i="1"/>
  <c r="E58" i="1"/>
  <c r="E47" i="1"/>
  <c r="E48" i="1"/>
  <c r="E49" i="1"/>
  <c r="E41" i="1"/>
  <c r="E42" i="1"/>
  <c r="E43" i="1"/>
  <c r="E34" i="1"/>
  <c r="E35" i="1"/>
  <c r="E36" i="1"/>
  <c r="E24" i="1"/>
  <c r="E25" i="1"/>
  <c r="E26" i="1"/>
  <c r="E27" i="1"/>
  <c r="E28" i="1"/>
  <c r="E29" i="1"/>
  <c r="E11" i="1"/>
  <c r="E15" i="1"/>
  <c r="E16" i="1"/>
  <c r="E17" i="1"/>
  <c r="E18" i="1"/>
  <c r="E19" i="1"/>
  <c r="E20" i="1"/>
  <c r="I50" i="1"/>
  <c r="H50" i="1"/>
  <c r="I43" i="1"/>
  <c r="H43" i="1"/>
  <c r="I37" i="1"/>
  <c r="H37" i="1"/>
  <c r="I32" i="1"/>
  <c r="H32" i="1"/>
  <c r="I26" i="1"/>
  <c r="H26" i="1"/>
  <c r="D59" i="1"/>
  <c r="C59" i="1"/>
  <c r="D50" i="1"/>
  <c r="C50" i="1"/>
  <c r="D44" i="1"/>
  <c r="C44" i="1"/>
  <c r="D38" i="1"/>
  <c r="C38" i="1"/>
  <c r="D31" i="1"/>
  <c r="C31" i="1"/>
  <c r="I20" i="1"/>
  <c r="H20" i="1"/>
  <c r="D21" i="1"/>
  <c r="C21" i="1"/>
  <c r="J20" i="1" l="1"/>
  <c r="E59" i="1"/>
  <c r="E21" i="1"/>
  <c r="J50" i="1"/>
  <c r="J43" i="1"/>
  <c r="J37" i="1"/>
  <c r="J32" i="1"/>
  <c r="J26" i="1"/>
  <c r="E50" i="1"/>
  <c r="E44" i="1"/>
  <c r="E38" i="1"/>
  <c r="E31" i="1"/>
</calcChain>
</file>

<file path=xl/sharedStrings.xml><?xml version="1.0" encoding="utf-8"?>
<sst xmlns="http://schemas.openxmlformats.org/spreadsheetml/2006/main" count="273" uniqueCount="88">
  <si>
    <t xml:space="preserve">Business-Expenses </t>
  </si>
  <si>
    <t>PROJECTED MONTHLY INCOME</t>
  </si>
  <si>
    <t xml:space="preserve">Services </t>
  </si>
  <si>
    <t xml:space="preserve">TOTAL PROJECTED EXPENSE </t>
  </si>
  <si>
    <t>(Combined projected cost)</t>
  </si>
  <si>
    <t xml:space="preserve">Products </t>
  </si>
  <si>
    <t xml:space="preserve">TOTAL ACTUAL EXPENSE </t>
  </si>
  <si>
    <t>(Combined actual cost)</t>
  </si>
  <si>
    <t>Total monthly income</t>
  </si>
  <si>
    <t>Total expense difference</t>
  </si>
  <si>
    <t xml:space="preserve">ACTUAL MONTLHY INCOME </t>
  </si>
  <si>
    <t>Services</t>
  </si>
  <si>
    <t>PROJECTED BALANCE</t>
  </si>
  <si>
    <t>(Projected income minus expenses)</t>
  </si>
  <si>
    <t>Products</t>
  </si>
  <si>
    <t>ACTUAL BALANCE</t>
  </si>
  <si>
    <t>(Actual income minus expenses)</t>
  </si>
  <si>
    <t>BALANCE DIFFERENCE (Actual minus projected)</t>
  </si>
  <si>
    <t>RENT</t>
  </si>
  <si>
    <t>Projected Cost</t>
  </si>
  <si>
    <t>Actual Cost</t>
  </si>
  <si>
    <t>Difference</t>
  </si>
  <si>
    <t>Staff</t>
  </si>
  <si>
    <t>Mortgage or rent</t>
  </si>
  <si>
    <t xml:space="preserve">Staff Training </t>
  </si>
  <si>
    <t>Phone Number</t>
  </si>
  <si>
    <t xml:space="preserve">Salary Receptionist </t>
  </si>
  <si>
    <t>Electricity</t>
  </si>
  <si>
    <t xml:space="preserve">Salary Esthetcian </t>
  </si>
  <si>
    <t>Gas</t>
  </si>
  <si>
    <t>Montlhy Events</t>
  </si>
  <si>
    <t>Water and sewer</t>
  </si>
  <si>
    <t>Commision 1</t>
  </si>
  <si>
    <t>Cable</t>
  </si>
  <si>
    <t>Commision 2</t>
  </si>
  <si>
    <t>Waste removal</t>
  </si>
  <si>
    <t xml:space="preserve">Bookeeper </t>
  </si>
  <si>
    <t>Maintenance or repairs</t>
  </si>
  <si>
    <t xml:space="preserve">Accounting </t>
  </si>
  <si>
    <t>Supplies</t>
  </si>
  <si>
    <t>Other</t>
  </si>
  <si>
    <t>Total</t>
  </si>
  <si>
    <t>LOANS</t>
  </si>
  <si>
    <t>TRANSPORT</t>
  </si>
  <si>
    <t xml:space="preserve">Business </t>
  </si>
  <si>
    <t>Vehicle payment</t>
  </si>
  <si>
    <t>Business Credit card</t>
  </si>
  <si>
    <t>Bus/taxi fare</t>
  </si>
  <si>
    <t xml:space="preserve">Grants </t>
  </si>
  <si>
    <t>Insurance</t>
  </si>
  <si>
    <t>Licensing</t>
  </si>
  <si>
    <t>Fuel</t>
  </si>
  <si>
    <t>TAXES</t>
  </si>
  <si>
    <t>Maintenance</t>
  </si>
  <si>
    <t>Income tax</t>
  </si>
  <si>
    <t>Corporation tax</t>
  </si>
  <si>
    <t>INSURANCE</t>
  </si>
  <si>
    <t>Business</t>
  </si>
  <si>
    <t>SAVINGS OR INVESTMENTS</t>
  </si>
  <si>
    <t>Machines</t>
  </si>
  <si>
    <t>Investment account</t>
  </si>
  <si>
    <t xml:space="preserve">Employee </t>
  </si>
  <si>
    <t>PRESENTS AND DONATIONS</t>
  </si>
  <si>
    <t>FOOD</t>
  </si>
  <si>
    <t>Charity 1</t>
  </si>
  <si>
    <t>Food and drink</t>
  </si>
  <si>
    <t>Charity 2</t>
  </si>
  <si>
    <t>Dining out</t>
  </si>
  <si>
    <t>Charity 3</t>
  </si>
  <si>
    <t xml:space="preserve">Gifts </t>
  </si>
  <si>
    <t>LEGAL</t>
  </si>
  <si>
    <t xml:space="preserve">Rentals </t>
  </si>
  <si>
    <t>Lawyer</t>
  </si>
  <si>
    <t>Equipment Rental</t>
  </si>
  <si>
    <t>Accountant</t>
  </si>
  <si>
    <t xml:space="preserve">Montlhy Maitnance Fee </t>
  </si>
  <si>
    <t xml:space="preserve">Franchize </t>
  </si>
  <si>
    <t>PERSONAL CARE</t>
  </si>
  <si>
    <t xml:space="preserve">Cleaning Services </t>
  </si>
  <si>
    <t xml:space="preserve">Clothing/Unifroms </t>
  </si>
  <si>
    <t>Dry cleaning</t>
  </si>
  <si>
    <t>Health club</t>
  </si>
  <si>
    <t>Organization dues or fees</t>
  </si>
  <si>
    <t>=SUM(C53:C60) J3$70120</t>
  </si>
  <si>
    <t>PROJECTED YEARLY INCOME</t>
  </si>
  <si>
    <t xml:space="preserve">ACTUAL YEARLY INCOME </t>
  </si>
  <si>
    <t>Salary 1</t>
  </si>
  <si>
    <t>Salary 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</si>
</sst>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5">
    <numFmt numFmtId="41" formatCode="_(* #,##0_);_(* \(#,##0\);_(* &quot;-&quot;_);_(@_)"/>
    <numFmt numFmtId="43" formatCode="_(* #,##0.00_);_(* \(#,##0.00\);_(* &quot;-&quot;??_);_(@_)"/>
    <numFmt numFmtId="164" formatCode="&quot;£&quot;#,##0;\-&quot;£&quot;#,##0"/>
    <numFmt numFmtId="165" formatCode="_-&quot;£&quot;* #,##0_-;\-&quot;£&quot;* #,##0_-;_-&quot;£&quot;* &quot;-&quot;_-;_-@_-"/>
    <numFmt numFmtId="166" formatCode="&quot;$&quot;#,##0"/>
  </numFmts>
  <fonts count="29">
    <font>
      <sz val="10"/>
      <color theme="1"/>
      <name val="Microsoft Sans Serif"/>
      <family val="2"/>
      <scheme val="minor"/>
    </font>
    <font>
      <sz val="11"/>
      <color theme="1"/>
      <name val="Microsoft Sans Serif"/>
      <family val="2"/>
      <scheme val="minor"/>
    </font>
    <font>
      <sz val="8"/>
      <color theme="1"/>
      <name val="Arial"/>
      <family val="2"/>
    </font>
    <font>
      <sz val="10"/>
      <color indexed="63"/>
      <name val="Microsoft Sans Serif"/>
      <family val="2"/>
      <scheme val="minor"/>
    </font>
    <font>
      <b/>
      <sz val="10"/>
      <color indexed="63"/>
      <name val="Microsoft Sans Serif"/>
      <family val="2"/>
      <scheme val="minor"/>
    </font>
    <font>
      <sz val="10"/>
      <name val="Microsoft Sans Serif"/>
      <family val="2"/>
      <scheme val="minor"/>
    </font>
    <font>
      <b/>
      <sz val="10"/>
      <name val="Microsoft Sans Serif"/>
      <family val="2"/>
      <scheme val="minor"/>
    </font>
    <font>
      <b/>
      <sz val="10"/>
      <color theme="3"/>
      <name val="Microsoft Sans Serif"/>
      <family val="2"/>
      <scheme val="minor"/>
    </font>
    <font>
      <b/>
      <sz val="10"/>
      <color theme="4"/>
      <name val="Microsoft Sans Serif"/>
      <family val="2"/>
      <scheme val="minor"/>
    </font>
    <font>
      <sz val="10"/>
      <color theme="3"/>
      <name val="Microsoft Sans Serif"/>
      <family val="2"/>
      <scheme val="minor"/>
    </font>
    <font>
      <sz val="10"/>
      <color theme="4"/>
      <name val="Microsoft Sans Serif"/>
      <family val="2"/>
      <scheme val="minor"/>
    </font>
    <font>
      <sz val="30"/>
      <color theme="3"/>
      <name val="Franklin Gothic Demi"/>
      <family val="2"/>
      <scheme val="major"/>
    </font>
    <font>
      <sz val="10"/>
      <color theme="1"/>
      <name val="Microsoft Sans Serif"/>
      <family val="2"/>
      <scheme val="minor"/>
    </font>
    <font>
      <sz val="18"/>
      <color theme="3"/>
      <name val="Franklin Gothic Demi"/>
      <family val="2"/>
      <scheme val="major"/>
    </font>
    <font>
      <b/>
      <sz val="15"/>
      <color theme="3"/>
      <name val="Microsoft Sans Serif"/>
      <family val="2"/>
      <scheme val="minor"/>
    </font>
    <font>
      <b/>
      <sz val="13"/>
      <color theme="3"/>
      <name val="Microsoft Sans Serif"/>
      <family val="2"/>
      <scheme val="minor"/>
    </font>
    <font>
      <b/>
      <sz val="11"/>
      <color theme="3"/>
      <name val="Microsoft Sans Serif"/>
      <family val="2"/>
      <scheme val="minor"/>
    </font>
    <font>
      <sz val="11"/>
      <color rgb="FF006100"/>
      <name val="Microsoft Sans Serif"/>
      <family val="2"/>
      <scheme val="minor"/>
    </font>
    <font>
      <sz val="11"/>
      <color rgb="FF9C0006"/>
      <name val="Microsoft Sans Serif"/>
      <family val="2"/>
      <scheme val="minor"/>
    </font>
    <font>
      <sz val="11"/>
      <color rgb="FF9C5700"/>
      <name val="Microsoft Sans Serif"/>
      <family val="2"/>
      <scheme val="minor"/>
    </font>
    <font>
      <sz val="11"/>
      <color rgb="FF3F3F76"/>
      <name val="Microsoft Sans Serif"/>
      <family val="2"/>
      <scheme val="minor"/>
    </font>
    <font>
      <b/>
      <sz val="11"/>
      <color rgb="FF3F3F3F"/>
      <name val="Microsoft Sans Serif"/>
      <family val="2"/>
      <scheme val="minor"/>
    </font>
    <font>
      <b/>
      <sz val="11"/>
      <color rgb="FFFA7D00"/>
      <name val="Microsoft Sans Serif"/>
      <family val="2"/>
      <scheme val="minor"/>
    </font>
    <font>
      <sz val="11"/>
      <color rgb="FFFA7D00"/>
      <name val="Microsoft Sans Serif"/>
      <family val="2"/>
      <scheme val="minor"/>
    </font>
    <font>
      <b/>
      <sz val="11"/>
      <color theme="0"/>
      <name val="Microsoft Sans Serif"/>
      <family val="2"/>
      <scheme val="minor"/>
    </font>
    <font>
      <sz val="11"/>
      <color rgb="FFFF0000"/>
      <name val="Microsoft Sans Serif"/>
      <family val="2"/>
      <scheme val="minor"/>
    </font>
    <font>
      <i/>
      <sz val="11"/>
      <color rgb="FF7F7F7F"/>
      <name val="Microsoft Sans Serif"/>
      <family val="2"/>
      <scheme val="minor"/>
    </font>
    <font>
      <b/>
      <sz val="11"/>
      <color theme="1"/>
      <name val="Microsoft Sans Serif"/>
      <family val="2"/>
      <scheme val="minor"/>
    </font>
    <font>
      <sz val="11"/>
      <color theme="0"/>
      <name val="Microsoft Sans Serif"/>
      <family val="2"/>
      <scheme val="minor"/>
    </font>
  </fonts>
  <fills count="40">
    <fill>
      <patternFill patternType="none"/>
    </fill>
    <fill>
      <patternFill patternType="gray125"/>
    </fill>
    <fill>
      <patternFill patternType="solid">
        <fgColor indexed="9"/>
        <bgColor auto="1"/>
      </patternFill>
    </fill>
    <fill>
      <patternFill patternType="solid">
        <fgColor theme="4" tint="0.79998168889431442"/>
        <bgColor indexed="64"/>
      </patternFill>
    </fill>
    <fill>
      <patternFill patternType="solid">
        <fgColor theme="4"/>
        <bgColor indexed="64"/>
      </patternFill>
    </fill>
    <fill>
      <patternFill patternType="solid">
        <fgColor theme="3"/>
        <bgColor indexed="64"/>
      </patternFill>
    </fill>
    <fill>
      <patternFill patternType="solid">
        <fgColor theme="6" tint="0.59999389629810485"/>
        <bgColor indexed="64"/>
      </patternFill>
    </fill>
    <fill>
      <patternFill patternType="solid">
        <fgColor theme="6" tint="0.79998168889431442"/>
        <bgColor indexed="64"/>
      </patternFill>
    </fill>
    <fill>
      <patternFill patternType="solid">
        <fgColor theme="2"/>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74">
    <border>
      <left/>
      <right/>
      <top/>
      <bottom/>
      <diagonal/>
    </border>
    <border>
      <left/>
      <right/>
      <top/>
      <bottom style="thin">
        <color theme="0"/>
      </bottom>
      <diagonal/>
    </border>
    <border>
      <left/>
      <right/>
      <top style="thin">
        <color theme="0"/>
      </top>
      <bottom/>
      <diagonal/>
    </border>
    <border>
      <left style="medium">
        <color theme="3"/>
      </left>
      <right/>
      <top style="medium">
        <color theme="3"/>
      </top>
      <bottom style="medium">
        <color theme="3"/>
      </bottom>
      <diagonal/>
    </border>
    <border>
      <left/>
      <right style="medium">
        <color theme="3"/>
      </right>
      <top style="medium">
        <color theme="3"/>
      </top>
      <bottom style="medium">
        <color theme="3"/>
      </bottom>
      <diagonal/>
    </border>
    <border>
      <left/>
      <right/>
      <top style="medium">
        <color theme="3"/>
      </top>
      <bottom style="medium">
        <color theme="3"/>
      </bottom>
      <diagonal/>
    </border>
    <border>
      <left/>
      <right/>
      <top style="thin">
        <color theme="0"/>
      </top>
      <bottom style="thin">
        <color theme="3"/>
      </bottom>
      <diagonal/>
    </border>
    <border>
      <left/>
      <right/>
      <top/>
      <bottom style="medium">
        <color theme="3"/>
      </bottom>
      <diagonal/>
    </border>
    <border>
      <left style="thin">
        <color theme="3"/>
      </left>
      <right/>
      <top style="thin">
        <color theme="3"/>
      </top>
      <bottom style="medium">
        <color theme="3"/>
      </bottom>
      <diagonal/>
    </border>
    <border>
      <left/>
      <right style="thin">
        <color theme="3"/>
      </right>
      <top style="thin">
        <color theme="0"/>
      </top>
      <bottom style="thin">
        <color theme="3"/>
      </bottom>
      <diagonal/>
    </border>
    <border>
      <left/>
      <right style="thin">
        <color theme="3"/>
      </right>
      <top style="medium">
        <color theme="3"/>
      </top>
      <bottom style="medium">
        <color theme="3"/>
      </bottom>
      <diagonal/>
    </border>
    <border>
      <left/>
      <right/>
      <top style="medium">
        <color theme="3"/>
      </top>
      <bottom/>
      <diagonal/>
    </border>
    <border>
      <left style="thin">
        <color theme="3"/>
      </left>
      <right/>
      <top style="medium">
        <color theme="3"/>
      </top>
      <bottom/>
      <diagonal/>
    </border>
    <border>
      <left/>
      <right/>
      <top style="medium">
        <color theme="0"/>
      </top>
      <bottom/>
      <diagonal/>
    </border>
    <border>
      <left/>
      <right/>
      <top/>
      <bottom style="medium">
        <color theme="0"/>
      </bottom>
      <diagonal/>
    </border>
    <border>
      <left style="medium">
        <color theme="4" tint="0.79998168889431442"/>
      </left>
      <right style="medium">
        <color theme="4" tint="0.79998168889431442"/>
      </right>
      <top style="medium">
        <color theme="4" tint="0.79998168889431442"/>
      </top>
      <bottom style="medium">
        <color theme="4" tint="0.79998168889431442"/>
      </bottom>
      <diagonal/>
    </border>
    <border>
      <left/>
      <right style="medium">
        <color theme="4" tint="0.79998168889431442"/>
      </right>
      <top style="medium">
        <color theme="4" tint="0.79998168889431442"/>
      </top>
      <bottom style="medium">
        <color theme="4" tint="0.79998168889431442"/>
      </bottom>
      <diagonal/>
    </border>
    <border>
      <left/>
      <right style="medium">
        <color theme="4" tint="0.79998168889431442"/>
      </right>
      <top/>
      <bottom/>
      <diagonal/>
    </border>
    <border>
      <left/>
      <right style="medium">
        <color theme="4" tint="0.79998168889431442"/>
      </right>
      <top/>
      <bottom style="medium">
        <color theme="4" tint="0.79998168889431442"/>
      </bottom>
      <diagonal/>
    </border>
    <border>
      <left/>
      <right style="medium">
        <color theme="4" tint="0.79998168889431442"/>
      </right>
      <top style="medium">
        <color theme="4" tint="0.79998168889431442"/>
      </top>
      <bottom/>
      <diagonal/>
    </border>
    <border>
      <left style="medium">
        <color theme="4" tint="0.79998168889431442"/>
      </left>
      <right style="medium">
        <color theme="4" tint="0.79998168889431442"/>
      </right>
      <top/>
      <bottom style="medium">
        <color theme="4" tint="0.79998168889431442"/>
      </bottom>
      <diagonal/>
    </border>
    <border>
      <left style="medium">
        <color theme="4" tint="0.79998168889431442"/>
      </left>
      <right style="medium">
        <color theme="4" tint="0.79998168889431442"/>
      </right>
      <top/>
      <bottom/>
      <diagonal/>
    </border>
    <border>
      <left style="medium">
        <color theme="4" tint="0.79998168889431442"/>
      </left>
      <right style="medium">
        <color theme="4" tint="0.79998168889431442"/>
      </right>
      <top style="medium">
        <color theme="4" tint="0.79998168889431442"/>
      </top>
      <bottom/>
      <diagonal/>
    </border>
    <border>
      <left style="medium">
        <color theme="3"/>
      </left>
      <right style="medium">
        <color theme="4" tint="0.79998168889431442"/>
      </right>
      <top style="medium">
        <color theme="3"/>
      </top>
      <bottom style="medium">
        <color theme="3"/>
      </bottom>
      <diagonal/>
    </border>
    <border>
      <left style="medium">
        <color theme="4" tint="0.79998168889431442"/>
      </left>
      <right style="medium">
        <color theme="3"/>
      </right>
      <top style="medium">
        <color theme="3"/>
      </top>
      <bottom style="medium">
        <color theme="3"/>
      </bottom>
      <diagonal/>
    </border>
    <border>
      <left style="medium">
        <color theme="4" tint="0.79998168889431442"/>
      </left>
      <right/>
      <top style="medium">
        <color theme="3"/>
      </top>
      <bottom style="medium">
        <color theme="3"/>
      </bottom>
      <diagonal/>
    </border>
    <border>
      <left/>
      <right style="medium">
        <color theme="4" tint="0.79998168889431442"/>
      </right>
      <top style="medium">
        <color theme="3"/>
      </top>
      <bottom style="medium">
        <color theme="3"/>
      </bottom>
      <diagonal/>
    </border>
    <border>
      <left style="medium">
        <color theme="3"/>
      </left>
      <right/>
      <top/>
      <bottom/>
      <diagonal/>
    </border>
    <border>
      <left/>
      <right/>
      <top style="medium">
        <color theme="6" tint="0.79998168889431442"/>
      </top>
      <bottom style="medium">
        <color theme="6" tint="0.79998168889431442"/>
      </bottom>
      <diagonal/>
    </border>
    <border>
      <left/>
      <right style="medium">
        <color theme="6" tint="0.79998168889431442"/>
      </right>
      <top style="medium">
        <color theme="3"/>
      </top>
      <bottom style="medium">
        <color theme="3"/>
      </bottom>
      <diagonal/>
    </border>
    <border>
      <left style="medium">
        <color theme="4" tint="0.79998168889431442"/>
      </left>
      <right style="medium">
        <color theme="6" tint="0.79998168889431442"/>
      </right>
      <top style="medium">
        <color theme="3"/>
      </top>
      <bottom/>
      <diagonal/>
    </border>
    <border>
      <left/>
      <right style="medium">
        <color theme="6" tint="0.79998168889431442"/>
      </right>
      <top style="medium">
        <color theme="6" tint="0.79998168889431442"/>
      </top>
      <bottom style="medium">
        <color theme="6" tint="0.79998168889431442"/>
      </bottom>
      <diagonal/>
    </border>
    <border>
      <left style="medium">
        <color theme="6" tint="0.79998168889431442"/>
      </left>
      <right style="medium">
        <color theme="6" tint="0.79998168889431442"/>
      </right>
      <top style="medium">
        <color theme="6" tint="0.79998168889431442"/>
      </top>
      <bottom style="medium">
        <color theme="6" tint="0.79998168889431442"/>
      </bottom>
      <diagonal/>
    </border>
    <border>
      <left style="medium">
        <color theme="6" tint="0.79998168889431442"/>
      </left>
      <right style="medium">
        <color theme="6" tint="0.79998168889431442"/>
      </right>
      <top style="medium">
        <color theme="6" tint="0.79998168889431442"/>
      </top>
      <bottom/>
      <diagonal/>
    </border>
    <border>
      <left style="medium">
        <color theme="6" tint="0.79998168889431442"/>
      </left>
      <right style="medium">
        <color theme="6" tint="0.79998168889431442"/>
      </right>
      <top/>
      <bottom style="medium">
        <color theme="6" tint="0.79998168889431442"/>
      </bottom>
      <diagonal/>
    </border>
    <border>
      <left/>
      <right style="medium">
        <color theme="6" tint="0.79998168889431442"/>
      </right>
      <top/>
      <bottom style="medium">
        <color theme="3"/>
      </bottom>
      <diagonal/>
    </border>
    <border>
      <left style="medium">
        <color theme="6" tint="0.79998168889431442"/>
      </left>
      <right style="medium">
        <color theme="6" tint="0.79998168889431442"/>
      </right>
      <top/>
      <bottom/>
      <diagonal/>
    </border>
    <border>
      <left style="medium">
        <color theme="6" tint="0.79998168889431442"/>
      </left>
      <right/>
      <top/>
      <bottom/>
      <diagonal/>
    </border>
    <border>
      <left style="medium">
        <color theme="6" tint="0.79998168889431442"/>
      </left>
      <right style="medium">
        <color theme="6" tint="0.79998168889431442"/>
      </right>
      <top style="medium">
        <color theme="3"/>
      </top>
      <bottom style="medium">
        <color theme="3"/>
      </bottom>
      <diagonal/>
    </border>
    <border>
      <left style="medium">
        <color theme="6" tint="0.79998168889431442"/>
      </left>
      <right style="medium">
        <color theme="6" tint="0.79998168889431442"/>
      </right>
      <top style="medium">
        <color theme="3"/>
      </top>
      <bottom/>
      <diagonal/>
    </border>
    <border>
      <left style="medium">
        <color theme="6" tint="0.79998168889431442"/>
      </left>
      <right style="medium">
        <color theme="6" tint="0.79998168889431442"/>
      </right>
      <top style="medium">
        <color theme="6" tint="0.79998168889431442"/>
      </top>
      <bottom style="medium">
        <color theme="3"/>
      </bottom>
      <diagonal/>
    </border>
    <border>
      <left style="medium">
        <color theme="6" tint="0.79998168889431442"/>
      </left>
      <right style="medium">
        <color theme="6" tint="0.79998168889431442"/>
      </right>
      <top style="medium">
        <color theme="3"/>
      </top>
      <bottom style="medium">
        <color theme="6" tint="0.79998168889431442"/>
      </bottom>
      <diagonal/>
    </border>
    <border>
      <left style="medium">
        <color theme="6" tint="0.79998168889431442"/>
      </left>
      <right style="medium">
        <color theme="4" tint="0.79998168889431442"/>
      </right>
      <top style="medium">
        <color theme="3"/>
      </top>
      <bottom style="medium">
        <color theme="3"/>
      </bottom>
      <diagonal/>
    </border>
    <border>
      <left/>
      <right style="medium">
        <color theme="6" tint="0.79998168889431442"/>
      </right>
      <top/>
      <bottom/>
      <diagonal/>
    </border>
    <border>
      <left style="medium">
        <color theme="6" tint="0.79998168889431442"/>
      </left>
      <right style="medium">
        <color theme="3"/>
      </right>
      <top style="medium">
        <color theme="3"/>
      </top>
      <bottom style="medium">
        <color theme="3"/>
      </bottom>
      <diagonal/>
    </border>
    <border>
      <left style="medium">
        <color theme="6" tint="0.79998168889431442"/>
      </left>
      <right/>
      <top style="medium">
        <color theme="3"/>
      </top>
      <bottom style="medium">
        <color theme="3"/>
      </bottom>
      <diagonal/>
    </border>
    <border>
      <left style="medium">
        <color theme="4" tint="0.79998168889431442"/>
      </left>
      <right style="medium">
        <color theme="3"/>
      </right>
      <top style="medium">
        <color theme="3"/>
      </top>
      <bottom style="medium">
        <color theme="6" tint="0.79998168889431442"/>
      </bottom>
      <diagonal/>
    </border>
    <border>
      <left style="medium">
        <color theme="3"/>
      </left>
      <right/>
      <top/>
      <bottom style="medium">
        <color theme="3"/>
      </bottom>
      <diagonal/>
    </border>
    <border>
      <left style="medium">
        <color theme="3"/>
      </left>
      <right style="medium">
        <color theme="6" tint="0.79998168889431442"/>
      </right>
      <top style="medium">
        <color theme="3"/>
      </top>
      <bottom style="medium">
        <color theme="3"/>
      </bottom>
      <diagonal/>
    </border>
    <border>
      <left/>
      <right/>
      <top style="medium">
        <color theme="6" tint="0.79998168889431442"/>
      </top>
      <bottom/>
      <diagonal/>
    </border>
    <border>
      <left/>
      <right style="medium">
        <color theme="6" tint="0.79998168889431442"/>
      </right>
      <top style="medium">
        <color theme="6" tint="0.79998168889431442"/>
      </top>
      <bottom style="medium">
        <color theme="3"/>
      </bottom>
      <diagonal/>
    </border>
    <border>
      <left/>
      <right/>
      <top style="medium">
        <color theme="6" tint="0.79998168889431442"/>
      </top>
      <bottom style="medium">
        <color theme="3"/>
      </bottom>
      <diagonal/>
    </border>
    <border>
      <left/>
      <right/>
      <top style="thin">
        <color theme="3"/>
      </top>
      <bottom style="medium">
        <color theme="3"/>
      </bottom>
      <diagonal/>
    </border>
    <border>
      <left/>
      <right style="thin">
        <color theme="3"/>
      </right>
      <top style="thin">
        <color theme="3"/>
      </top>
      <bottom style="medium">
        <color theme="3"/>
      </bottom>
      <diagonal/>
    </border>
    <border>
      <left/>
      <right/>
      <top style="medium">
        <color theme="3"/>
      </top>
      <bottom style="thin">
        <color theme="3"/>
      </bottom>
      <diagonal/>
    </border>
    <border>
      <left/>
      <right style="thin">
        <color theme="3"/>
      </right>
      <top style="medium">
        <color theme="3"/>
      </top>
      <bottom style="thin">
        <color theme="3"/>
      </bottom>
      <diagonal/>
    </border>
    <border>
      <left/>
      <right/>
      <top style="thin">
        <color theme="2"/>
      </top>
      <bottom/>
      <diagonal/>
    </border>
    <border>
      <left style="thin">
        <color theme="0"/>
      </left>
      <right/>
      <top/>
      <bottom/>
      <diagonal/>
    </border>
    <border>
      <left/>
      <right style="thin">
        <color theme="3"/>
      </right>
      <top/>
      <bottom/>
      <diagonal/>
    </border>
    <border>
      <left style="thin">
        <color theme="0"/>
      </left>
      <right/>
      <top style="thin">
        <color theme="2"/>
      </top>
      <bottom/>
      <diagonal/>
    </border>
    <border>
      <left style="medium">
        <color theme="6" tint="0.79998168889431442"/>
      </left>
      <right style="medium">
        <color theme="6" tint="0.79998168889431442"/>
      </right>
      <top/>
      <bottom style="medium">
        <color theme="3"/>
      </bottom>
      <diagonal/>
    </border>
    <border>
      <left style="medium">
        <color theme="6" tint="0.79998168889431442"/>
      </left>
      <right style="medium">
        <color theme="6" tint="0.79998168889431442"/>
      </right>
      <top style="medium">
        <color theme="6" tint="0.79998168889431442"/>
      </top>
      <bottom style="medium">
        <color theme="6" tint="0.79995117038483843"/>
      </bottom>
      <diagonal/>
    </border>
    <border>
      <left style="medium">
        <color theme="6" tint="0.79998168889431442"/>
      </left>
      <right style="medium">
        <color theme="6" tint="0.79995117038483843"/>
      </right>
      <top style="medium">
        <color theme="6" tint="0.79998168889431442"/>
      </top>
      <bottom style="medium">
        <color theme="6" tint="0.79998168889431442"/>
      </bottom>
      <diagonal/>
    </border>
    <border>
      <left style="medium">
        <color theme="6" tint="0.79998168889431442"/>
      </left>
      <right style="medium">
        <color theme="6" tint="0.79995117038483843"/>
      </right>
      <top/>
      <bottom style="medium">
        <color theme="3"/>
      </bottom>
      <diagonal/>
    </border>
    <border>
      <left style="medium">
        <color theme="4" tint="0.79998168889431442"/>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7">
    <xf numFmtId="0" fontId="0" fillId="0" borderId="0"/>
    <xf numFmtId="164" fontId="12" fillId="0" borderId="0" applyFont="0" applyFill="0" applyBorder="0" applyProtection="0">
      <alignment horizontal="left" vertical="center" indent="1"/>
    </xf>
    <xf numFmtId="43" fontId="12" fillId="0" borderId="0" applyFont="0" applyFill="0" applyBorder="0" applyAlignment="0" applyProtection="0"/>
    <xf numFmtId="41" fontId="12" fillId="0" borderId="0" applyFont="0" applyFill="0" applyBorder="0" applyAlignment="0" applyProtection="0"/>
    <xf numFmtId="165" fontId="12" fillId="0" borderId="0" applyFont="0" applyFill="0" applyBorder="0" applyAlignment="0" applyProtection="0"/>
    <xf numFmtId="9" fontId="12" fillId="0" borderId="0" applyFont="0" applyFill="0" applyBorder="0" applyAlignment="0" applyProtection="0"/>
    <xf numFmtId="0" fontId="13" fillId="0" borderId="0" applyNumberFormat="0" applyFill="0" applyBorder="0" applyAlignment="0" applyProtection="0"/>
    <xf numFmtId="0" fontId="14" fillId="0" borderId="65" applyNumberFormat="0" applyFill="0" applyAlignment="0" applyProtection="0"/>
    <xf numFmtId="0" fontId="15" fillId="0" borderId="66" applyNumberFormat="0" applyFill="0" applyAlignment="0" applyProtection="0"/>
    <xf numFmtId="0" fontId="16" fillId="0" borderId="67" applyNumberFormat="0" applyFill="0" applyAlignment="0" applyProtection="0"/>
    <xf numFmtId="0" fontId="16" fillId="0" borderId="0" applyNumberFormat="0" applyFill="0" applyBorder="0" applyAlignment="0" applyProtection="0"/>
    <xf numFmtId="0" fontId="17" fillId="9" borderId="0" applyNumberFormat="0" applyBorder="0" applyAlignment="0" applyProtection="0"/>
    <xf numFmtId="0" fontId="18" fillId="10" borderId="0" applyNumberFormat="0" applyBorder="0" applyAlignment="0" applyProtection="0"/>
    <xf numFmtId="0" fontId="19" fillId="11" borderId="0" applyNumberFormat="0" applyBorder="0" applyAlignment="0" applyProtection="0"/>
    <xf numFmtId="0" fontId="20" fillId="12" borderId="68" applyNumberFormat="0" applyAlignment="0" applyProtection="0"/>
    <xf numFmtId="0" fontId="21" fillId="13" borderId="69" applyNumberFormat="0" applyAlignment="0" applyProtection="0"/>
    <xf numFmtId="0" fontId="22" fillId="13" borderId="68" applyNumberFormat="0" applyAlignment="0" applyProtection="0"/>
    <xf numFmtId="0" fontId="23" fillId="0" borderId="70" applyNumberFormat="0" applyFill="0" applyAlignment="0" applyProtection="0"/>
    <xf numFmtId="0" fontId="24" fillId="14" borderId="71" applyNumberFormat="0" applyAlignment="0" applyProtection="0"/>
    <xf numFmtId="0" fontId="25" fillId="0" borderId="0" applyNumberFormat="0" applyFill="0" applyBorder="0" applyAlignment="0" applyProtection="0"/>
    <xf numFmtId="0" fontId="12" fillId="15" borderId="72" applyNumberFormat="0" applyFont="0" applyAlignment="0" applyProtection="0"/>
    <xf numFmtId="0" fontId="26" fillId="0" borderId="0" applyNumberFormat="0" applyFill="0" applyBorder="0" applyAlignment="0" applyProtection="0"/>
    <xf numFmtId="0" fontId="27" fillId="0" borderId="73" applyNumberFormat="0" applyFill="0" applyAlignment="0" applyProtection="0"/>
    <xf numFmtId="0" fontId="28"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28" fillId="20"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28"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28"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28"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28" fillId="36" borderId="0" applyNumberFormat="0" applyBorder="0" applyAlignment="0" applyProtection="0"/>
    <xf numFmtId="0" fontId="1" fillId="37" borderId="0" applyNumberFormat="0" applyBorder="0" applyAlignment="0" applyProtection="0"/>
    <xf numFmtId="0" fontId="1" fillId="38" borderId="0" applyNumberFormat="0" applyBorder="0" applyAlignment="0" applyProtection="0"/>
    <xf numFmtId="0" fontId="1" fillId="39" borderId="0" applyNumberFormat="0" applyBorder="0" applyAlignment="0" applyProtection="0"/>
  </cellStyleXfs>
  <cellXfs count="151">
    <xf numFmtId="0" fontId="0" fillId="0" borderId="0" xfId="0"/>
    <xf numFmtId="0" fontId="3" fillId="0" borderId="0" xfId="0" applyFont="1" applyAlignment="1">
      <alignment horizontal="left" vertical="center"/>
    </xf>
    <xf numFmtId="0" fontId="5" fillId="0" borderId="0" xfId="0" applyFont="1" applyAlignment="1">
      <alignment horizontal="left" vertical="center"/>
    </xf>
    <xf numFmtId="0" fontId="4" fillId="0" borderId="0" xfId="0" applyFont="1" applyAlignment="1">
      <alignment horizontal="left" vertical="center" wrapText="1" indent="1"/>
    </xf>
    <xf numFmtId="0" fontId="3" fillId="0" borderId="0" xfId="0" applyFont="1" applyAlignment="1">
      <alignment horizontal="center" vertical="center" wrapText="1"/>
    </xf>
    <xf numFmtId="0" fontId="3" fillId="0" borderId="1" xfId="0" applyFont="1" applyBorder="1" applyAlignment="1">
      <alignment horizontal="center" vertical="center" wrapText="1"/>
    </xf>
    <xf numFmtId="0" fontId="3" fillId="0" borderId="0" xfId="0" applyFont="1" applyAlignment="1">
      <alignment horizontal="left"/>
    </xf>
    <xf numFmtId="0" fontId="5" fillId="0" borderId="17" xfId="0" applyFont="1" applyBorder="1" applyAlignment="1">
      <alignment horizontal="left" vertical="center"/>
    </xf>
    <xf numFmtId="0" fontId="10" fillId="5" borderId="23" xfId="0" applyFont="1" applyFill="1" applyBorder="1" applyAlignment="1">
      <alignment horizontal="left" vertical="center" indent="1"/>
    </xf>
    <xf numFmtId="0" fontId="9" fillId="0" borderId="0" xfId="0" applyFont="1" applyAlignment="1">
      <alignment horizontal="left" vertical="center" indent="1"/>
    </xf>
    <xf numFmtId="0" fontId="10" fillId="5" borderId="3" xfId="0" applyFont="1" applyFill="1" applyBorder="1" applyAlignment="1">
      <alignment horizontal="left" vertical="center" indent="1"/>
    </xf>
    <xf numFmtId="0" fontId="10" fillId="5" borderId="25" xfId="0" applyFont="1" applyFill="1" applyBorder="1" applyAlignment="1">
      <alignment horizontal="center" vertical="center"/>
    </xf>
    <xf numFmtId="0" fontId="10" fillId="5" borderId="24" xfId="0" applyFont="1" applyFill="1" applyBorder="1" applyAlignment="1">
      <alignment horizontal="center" vertical="center"/>
    </xf>
    <xf numFmtId="0" fontId="6" fillId="0" borderId="27" xfId="0" applyFont="1" applyBorder="1" applyAlignment="1">
      <alignment horizontal="left" vertical="center" wrapText="1"/>
    </xf>
    <xf numFmtId="0" fontId="10" fillId="5" borderId="26" xfId="0" applyFont="1" applyFill="1" applyBorder="1" applyAlignment="1">
      <alignment horizontal="center" vertical="center"/>
    </xf>
    <xf numFmtId="0" fontId="10" fillId="5" borderId="4" xfId="0" applyFont="1" applyFill="1" applyBorder="1" applyAlignment="1">
      <alignment horizontal="center" vertical="center"/>
    </xf>
    <xf numFmtId="0" fontId="10" fillId="5" borderId="29" xfId="0" applyFont="1" applyFill="1" applyBorder="1" applyAlignment="1">
      <alignment horizontal="center" vertical="center"/>
    </xf>
    <xf numFmtId="0" fontId="10" fillId="5" borderId="40" xfId="0" applyFont="1" applyFill="1" applyBorder="1" applyAlignment="1">
      <alignment horizontal="center" vertical="center"/>
    </xf>
    <xf numFmtId="0" fontId="10" fillId="5" borderId="44" xfId="0" applyFont="1" applyFill="1" applyBorder="1" applyAlignment="1">
      <alignment horizontal="center" vertical="center"/>
    </xf>
    <xf numFmtId="0" fontId="10" fillId="5" borderId="45" xfId="0" applyFont="1" applyFill="1" applyBorder="1" applyAlignment="1">
      <alignment horizontal="center" vertical="center"/>
    </xf>
    <xf numFmtId="0" fontId="10" fillId="5" borderId="47" xfId="0" applyFont="1" applyFill="1" applyBorder="1" applyAlignment="1">
      <alignment horizontal="left" vertical="center" indent="1"/>
    </xf>
    <xf numFmtId="0" fontId="10" fillId="5" borderId="48" xfId="0" applyFont="1" applyFill="1" applyBorder="1" applyAlignment="1">
      <alignment horizontal="left" vertical="center" indent="1"/>
    </xf>
    <xf numFmtId="0" fontId="10" fillId="5" borderId="38" xfId="0" applyFont="1" applyFill="1" applyBorder="1" applyAlignment="1">
      <alignment horizontal="center" vertical="center"/>
    </xf>
    <xf numFmtId="0" fontId="3" fillId="0" borderId="43" xfId="0" applyFont="1" applyBorder="1" applyAlignment="1">
      <alignment horizontal="left" vertical="center"/>
    </xf>
    <xf numFmtId="0" fontId="5" fillId="0" borderId="43" xfId="0" applyFont="1" applyBorder="1" applyAlignment="1">
      <alignment horizontal="left" vertical="center"/>
    </xf>
    <xf numFmtId="0" fontId="9" fillId="0" borderId="21" xfId="0" applyFont="1" applyBorder="1" applyAlignment="1">
      <alignment horizontal="center" vertical="center"/>
    </xf>
    <xf numFmtId="0" fontId="9" fillId="0" borderId="22" xfId="0" applyFont="1" applyBorder="1" applyAlignment="1">
      <alignment horizontal="center" vertical="center"/>
    </xf>
    <xf numFmtId="0" fontId="9" fillId="0" borderId="0" xfId="0" applyFont="1" applyAlignment="1">
      <alignment horizontal="center" vertical="center"/>
    </xf>
    <xf numFmtId="0" fontId="9" fillId="0" borderId="20" xfId="0" applyFont="1" applyBorder="1" applyAlignment="1">
      <alignment horizontal="left" vertical="center" indent="1" shrinkToFit="1"/>
    </xf>
    <xf numFmtId="0" fontId="9" fillId="3" borderId="21" xfId="0" applyFont="1" applyFill="1" applyBorder="1" applyAlignment="1">
      <alignment horizontal="left" vertical="center" indent="1" shrinkToFit="1"/>
    </xf>
    <xf numFmtId="0" fontId="9" fillId="0" borderId="22" xfId="0" applyFont="1" applyBorder="1" applyAlignment="1">
      <alignment horizontal="left" vertical="center" indent="1" shrinkToFit="1"/>
    </xf>
    <xf numFmtId="0" fontId="9" fillId="3" borderId="15" xfId="0" applyFont="1" applyFill="1" applyBorder="1" applyAlignment="1">
      <alignment horizontal="left" vertical="center" indent="1" shrinkToFit="1"/>
    </xf>
    <xf numFmtId="0" fontId="9" fillId="0" borderId="21" xfId="0" applyFont="1" applyBorder="1" applyAlignment="1">
      <alignment horizontal="left" vertical="center" indent="1" shrinkToFit="1"/>
    </xf>
    <xf numFmtId="0" fontId="9" fillId="4" borderId="17" xfId="0" applyFont="1" applyFill="1" applyBorder="1" applyAlignment="1">
      <alignment horizontal="left" vertical="center" indent="1"/>
    </xf>
    <xf numFmtId="0" fontId="9" fillId="0" borderId="36" xfId="0" applyFont="1" applyBorder="1" applyAlignment="1">
      <alignment horizontal="left" vertical="center" indent="1" shrinkToFit="1"/>
    </xf>
    <xf numFmtId="0" fontId="9" fillId="7" borderId="32" xfId="0" applyFont="1" applyFill="1" applyBorder="1" applyAlignment="1">
      <alignment horizontal="left" vertical="center" indent="1" shrinkToFit="1"/>
    </xf>
    <xf numFmtId="0" fontId="9" fillId="0" borderId="17" xfId="0" applyFont="1" applyBorder="1" applyAlignment="1">
      <alignment horizontal="left" vertical="center" indent="1"/>
    </xf>
    <xf numFmtId="0" fontId="9" fillId="0" borderId="15" xfId="0" applyFont="1" applyBorder="1" applyAlignment="1">
      <alignment horizontal="left" vertical="center" indent="1" shrinkToFit="1"/>
    </xf>
    <xf numFmtId="0" fontId="9" fillId="3" borderId="20" xfId="0" applyFont="1" applyFill="1" applyBorder="1" applyAlignment="1">
      <alignment horizontal="left" vertical="center" indent="1" shrinkToFit="1"/>
    </xf>
    <xf numFmtId="0" fontId="9" fillId="0" borderId="32" xfId="0" applyFont="1" applyBorder="1" applyAlignment="1">
      <alignment horizontal="left" vertical="center" indent="1" shrinkToFit="1"/>
    </xf>
    <xf numFmtId="0" fontId="9" fillId="7" borderId="40" xfId="0" applyFont="1" applyFill="1" applyBorder="1" applyAlignment="1">
      <alignment horizontal="left" vertical="center" indent="1" shrinkToFit="1"/>
    </xf>
    <xf numFmtId="0" fontId="9" fillId="3" borderId="17" xfId="0" applyFont="1" applyFill="1" applyBorder="1" applyAlignment="1">
      <alignment horizontal="left" vertical="center" indent="1" shrinkToFit="1"/>
    </xf>
    <xf numFmtId="0" fontId="9" fillId="0" borderId="11" xfId="0" applyFont="1" applyBorder="1" applyAlignment="1">
      <alignment horizontal="left" vertical="center" indent="1" shrinkToFit="1"/>
    </xf>
    <xf numFmtId="0" fontId="9" fillId="7" borderId="49" xfId="0" applyFont="1" applyFill="1" applyBorder="1" applyAlignment="1">
      <alignment horizontal="left" vertical="center" indent="1" shrinkToFit="1"/>
    </xf>
    <xf numFmtId="0" fontId="9" fillId="0" borderId="28" xfId="0" applyFont="1" applyBorder="1" applyAlignment="1">
      <alignment horizontal="left" vertical="center" indent="1" shrinkToFit="1"/>
    </xf>
    <xf numFmtId="0" fontId="9" fillId="7" borderId="7" xfId="0" applyFont="1" applyFill="1" applyBorder="1" applyAlignment="1">
      <alignment horizontal="left" vertical="center" indent="1" shrinkToFit="1"/>
    </xf>
    <xf numFmtId="0" fontId="9" fillId="0" borderId="17" xfId="0" applyFont="1" applyBorder="1" applyAlignment="1">
      <alignment horizontal="center" vertical="center"/>
    </xf>
    <xf numFmtId="0" fontId="9" fillId="0" borderId="43" xfId="0" applyFont="1" applyBorder="1" applyAlignment="1">
      <alignment horizontal="left" vertical="center" indent="1" shrinkToFit="1"/>
    </xf>
    <xf numFmtId="0" fontId="9" fillId="0" borderId="18" xfId="0" applyFont="1" applyBorder="1" applyAlignment="1">
      <alignment horizontal="left" vertical="center" indent="1" shrinkToFit="1"/>
    </xf>
    <xf numFmtId="0" fontId="9" fillId="0" borderId="19" xfId="0" applyFont="1" applyBorder="1" applyAlignment="1">
      <alignment horizontal="left" vertical="center" indent="1" shrinkToFit="1"/>
    </xf>
    <xf numFmtId="0" fontId="9" fillId="0" borderId="37" xfId="0" applyFont="1" applyBorder="1" applyAlignment="1">
      <alignment horizontal="left" vertical="center" indent="1" shrinkToFit="1"/>
    </xf>
    <xf numFmtId="0" fontId="9" fillId="0" borderId="40" xfId="0" applyFont="1" applyBorder="1" applyAlignment="1">
      <alignment horizontal="left" vertical="center" indent="1" shrinkToFit="1"/>
    </xf>
    <xf numFmtId="0" fontId="9" fillId="7" borderId="31" xfId="0" applyFont="1" applyFill="1" applyBorder="1" applyAlignment="1">
      <alignment horizontal="left" vertical="center" indent="1" shrinkToFit="1"/>
    </xf>
    <xf numFmtId="0" fontId="9" fillId="7" borderId="50" xfId="0" applyFont="1" applyFill="1" applyBorder="1" applyAlignment="1">
      <alignment horizontal="left" vertical="center" indent="1" shrinkToFit="1"/>
    </xf>
    <xf numFmtId="0" fontId="0" fillId="0" borderId="7" xfId="0" applyBorder="1"/>
    <xf numFmtId="0" fontId="9" fillId="0" borderId="22" xfId="0" applyFont="1" applyBorder="1" applyAlignment="1">
      <alignment horizontal="left" vertical="center" indent="1"/>
    </xf>
    <xf numFmtId="0" fontId="9" fillId="4" borderId="20" xfId="0" applyFont="1" applyFill="1" applyBorder="1" applyAlignment="1">
      <alignment horizontal="left" vertical="center" indent="1"/>
    </xf>
    <xf numFmtId="0" fontId="4" fillId="2" borderId="11" xfId="0" applyFont="1" applyFill="1" applyBorder="1" applyAlignment="1">
      <alignment vertical="center" wrapText="1"/>
    </xf>
    <xf numFmtId="0" fontId="0" fillId="0" borderId="5" xfId="0" applyBorder="1"/>
    <xf numFmtId="0" fontId="4" fillId="2" borderId="0" xfId="0" applyFont="1" applyFill="1" applyAlignment="1">
      <alignment vertical="center" wrapText="1"/>
    </xf>
    <xf numFmtId="0" fontId="9" fillId="7" borderId="60" xfId="0" applyFont="1" applyFill="1" applyBorder="1" applyAlignment="1">
      <alignment horizontal="left" vertical="center" indent="1" shrinkToFit="1"/>
    </xf>
    <xf numFmtId="0" fontId="9" fillId="0" borderId="61" xfId="0" applyFont="1" applyBorder="1" applyAlignment="1">
      <alignment horizontal="left" vertical="center" indent="1" shrinkToFit="1"/>
    </xf>
    <xf numFmtId="0" fontId="8" fillId="5" borderId="2" xfId="0" applyFont="1" applyFill="1" applyBorder="1" applyAlignment="1">
      <alignment horizontal="left" vertical="center" indent="1"/>
    </xf>
    <xf numFmtId="0" fontId="8" fillId="5" borderId="56" xfId="0" applyFont="1" applyFill="1" applyBorder="1" applyAlignment="1">
      <alignment horizontal="left" vertical="center" indent="1"/>
    </xf>
    <xf numFmtId="0" fontId="8" fillId="5" borderId="57" xfId="0" applyFont="1" applyFill="1" applyBorder="1" applyAlignment="1">
      <alignment horizontal="left" vertical="center" indent="1"/>
    </xf>
    <xf numFmtId="0" fontId="8" fillId="5" borderId="59" xfId="0" applyFont="1" applyFill="1" applyBorder="1" applyAlignment="1">
      <alignment horizontal="left" vertical="center" indent="1"/>
    </xf>
    <xf numFmtId="166" fontId="9" fillId="6" borderId="6" xfId="1" applyNumberFormat="1" applyFont="1" applyFill="1" applyBorder="1">
      <alignment horizontal="left" vertical="center" indent="1"/>
    </xf>
    <xf numFmtId="166" fontId="3" fillId="6" borderId="0" xfId="1" applyNumberFormat="1" applyFont="1" applyFill="1">
      <alignment horizontal="left" vertical="center" indent="1"/>
    </xf>
    <xf numFmtId="166" fontId="3" fillId="7" borderId="8" xfId="1" applyNumberFormat="1" applyFont="1" applyFill="1" applyBorder="1">
      <alignment horizontal="left" vertical="center" indent="1"/>
    </xf>
    <xf numFmtId="166" fontId="4" fillId="8" borderId="12" xfId="1" applyNumberFormat="1" applyFont="1" applyFill="1" applyBorder="1">
      <alignment horizontal="left" vertical="center" indent="1"/>
    </xf>
    <xf numFmtId="166" fontId="9" fillId="0" borderId="41" xfId="0" applyNumberFormat="1" applyFont="1" applyBorder="1" applyAlignment="1">
      <alignment horizontal="right" vertical="center" indent="1"/>
    </xf>
    <xf numFmtId="166" fontId="9" fillId="0" borderId="0" xfId="0" applyNumberFormat="1" applyFont="1" applyAlignment="1">
      <alignment horizontal="right" vertical="center" indent="1"/>
    </xf>
    <xf numFmtId="166" fontId="9" fillId="0" borderId="30" xfId="0" applyNumberFormat="1" applyFont="1" applyBorder="1" applyAlignment="1">
      <alignment horizontal="right" vertical="center" indent="1"/>
    </xf>
    <xf numFmtId="166" fontId="9" fillId="7" borderId="32" xfId="0" applyNumberFormat="1" applyFont="1" applyFill="1" applyBorder="1" applyAlignment="1">
      <alignment horizontal="right" vertical="center" indent="1"/>
    </xf>
    <xf numFmtId="166" fontId="9" fillId="0" borderId="32" xfId="0" applyNumberFormat="1" applyFont="1" applyBorder="1" applyAlignment="1">
      <alignment horizontal="right" vertical="center" indent="1"/>
    </xf>
    <xf numFmtId="166" fontId="9" fillId="0" borderId="36" xfId="0" applyNumberFormat="1" applyFont="1" applyBorder="1" applyAlignment="1">
      <alignment horizontal="right" vertical="center" indent="1"/>
    </xf>
    <xf numFmtId="166" fontId="9" fillId="7" borderId="34" xfId="0" applyNumberFormat="1" applyFont="1" applyFill="1" applyBorder="1" applyAlignment="1">
      <alignment horizontal="right" vertical="center" indent="1"/>
    </xf>
    <xf numFmtId="166" fontId="9" fillId="7" borderId="33" xfId="0" applyNumberFormat="1" applyFont="1" applyFill="1" applyBorder="1" applyAlignment="1">
      <alignment horizontal="right" vertical="center" indent="1"/>
    </xf>
    <xf numFmtId="166" fontId="9" fillId="7" borderId="36" xfId="0" applyNumberFormat="1" applyFont="1" applyFill="1" applyBorder="1" applyAlignment="1">
      <alignment horizontal="right" vertical="center" indent="1"/>
    </xf>
    <xf numFmtId="166" fontId="9" fillId="0" borderId="61" xfId="0" applyNumberFormat="1" applyFont="1" applyBorder="1" applyAlignment="1">
      <alignment horizontal="right" vertical="center" indent="1"/>
    </xf>
    <xf numFmtId="166" fontId="9" fillId="7" borderId="35" xfId="0" applyNumberFormat="1" applyFont="1" applyFill="1" applyBorder="1" applyAlignment="1">
      <alignment horizontal="right" vertical="center" indent="1"/>
    </xf>
    <xf numFmtId="166" fontId="10" fillId="5" borderId="45" xfId="0" applyNumberFormat="1" applyFont="1" applyFill="1" applyBorder="1" applyAlignment="1">
      <alignment horizontal="right" vertical="center" indent="1"/>
    </xf>
    <xf numFmtId="166" fontId="10" fillId="5" borderId="38" xfId="0" applyNumberFormat="1" applyFont="1" applyFill="1" applyBorder="1" applyAlignment="1">
      <alignment horizontal="right" vertical="center" indent="1"/>
    </xf>
    <xf numFmtId="166" fontId="10" fillId="5" borderId="44" xfId="0" applyNumberFormat="1" applyFont="1" applyFill="1" applyBorder="1" applyAlignment="1">
      <alignment horizontal="right" vertical="center" indent="1"/>
    </xf>
    <xf numFmtId="166" fontId="9" fillId="0" borderId="20" xfId="0" applyNumberFormat="1" applyFont="1" applyBorder="1" applyAlignment="1">
      <alignment horizontal="right" vertical="center" indent="1"/>
    </xf>
    <xf numFmtId="166" fontId="9" fillId="3" borderId="15" xfId="0" applyNumberFormat="1" applyFont="1" applyFill="1" applyBorder="1" applyAlignment="1">
      <alignment horizontal="right" vertical="center" indent="1"/>
    </xf>
    <xf numFmtId="166" fontId="9" fillId="0" borderId="15" xfId="0" applyNumberFormat="1" applyFont="1" applyBorder="1" applyAlignment="1">
      <alignment horizontal="right" vertical="center" indent="1"/>
    </xf>
    <xf numFmtId="166" fontId="9" fillId="3" borderId="21" xfId="0" applyNumberFormat="1" applyFont="1" applyFill="1" applyBorder="1" applyAlignment="1">
      <alignment horizontal="right" vertical="center" indent="1"/>
    </xf>
    <xf numFmtId="166" fontId="9" fillId="0" borderId="16" xfId="0" applyNumberFormat="1" applyFont="1" applyBorder="1" applyAlignment="1">
      <alignment horizontal="right" vertical="center" indent="1"/>
    </xf>
    <xf numFmtId="166" fontId="9" fillId="3" borderId="20" xfId="0" applyNumberFormat="1" applyFont="1" applyFill="1" applyBorder="1" applyAlignment="1">
      <alignment horizontal="right" vertical="center" indent="1"/>
    </xf>
    <xf numFmtId="166" fontId="9" fillId="3" borderId="18" xfId="0" applyNumberFormat="1" applyFont="1" applyFill="1" applyBorder="1" applyAlignment="1">
      <alignment horizontal="right" vertical="center" indent="1"/>
    </xf>
    <xf numFmtId="166" fontId="9" fillId="0" borderId="21" xfId="0" applyNumberFormat="1" applyFont="1" applyBorder="1" applyAlignment="1">
      <alignment horizontal="right" vertical="center" indent="1"/>
    </xf>
    <xf numFmtId="166" fontId="9" fillId="0" borderId="17" xfId="0" applyNumberFormat="1" applyFont="1" applyBorder="1" applyAlignment="1">
      <alignment horizontal="right" vertical="center" indent="1"/>
    </xf>
    <xf numFmtId="166" fontId="9" fillId="3" borderId="16" xfId="0" applyNumberFormat="1" applyFont="1" applyFill="1" applyBorder="1" applyAlignment="1">
      <alignment horizontal="right" vertical="center" indent="1"/>
    </xf>
    <xf numFmtId="166" fontId="7" fillId="4" borderId="21" xfId="0" applyNumberFormat="1" applyFont="1" applyFill="1" applyBorder="1" applyAlignment="1">
      <alignment horizontal="right" vertical="center" indent="1"/>
    </xf>
    <xf numFmtId="166" fontId="9" fillId="4" borderId="21" xfId="0" applyNumberFormat="1" applyFont="1" applyFill="1" applyBorder="1" applyAlignment="1">
      <alignment horizontal="right" vertical="center" indent="1"/>
    </xf>
    <xf numFmtId="166" fontId="9" fillId="4" borderId="64" xfId="0" applyNumberFormat="1" applyFont="1" applyFill="1" applyBorder="1" applyAlignment="1">
      <alignment horizontal="right" vertical="center" indent="1"/>
    </xf>
    <xf numFmtId="166" fontId="9" fillId="0" borderId="22" xfId="0" applyNumberFormat="1" applyFont="1" applyBorder="1" applyAlignment="1">
      <alignment horizontal="right" vertical="center" indent="1"/>
    </xf>
    <xf numFmtId="166" fontId="9" fillId="0" borderId="39" xfId="0" applyNumberFormat="1" applyFont="1" applyBorder="1" applyAlignment="1">
      <alignment horizontal="right" vertical="center" indent="1"/>
    </xf>
    <xf numFmtId="166" fontId="9" fillId="0" borderId="33" xfId="0" applyNumberFormat="1" applyFont="1" applyBorder="1" applyAlignment="1">
      <alignment horizontal="right" vertical="center" indent="1"/>
    </xf>
    <xf numFmtId="166" fontId="9" fillId="7" borderId="40" xfId="0" applyNumberFormat="1" applyFont="1" applyFill="1" applyBorder="1" applyAlignment="1">
      <alignment horizontal="right" vertical="center" indent="1"/>
    </xf>
    <xf numFmtId="166" fontId="10" fillId="5" borderId="42" xfId="0" applyNumberFormat="1" applyFont="1" applyFill="1" applyBorder="1" applyAlignment="1">
      <alignment horizontal="right" vertical="center" indent="1"/>
    </xf>
    <xf numFmtId="166" fontId="10" fillId="5" borderId="46" xfId="0" applyNumberFormat="1" applyFont="1" applyFill="1" applyBorder="1" applyAlignment="1">
      <alignment horizontal="right" vertical="center" indent="1"/>
    </xf>
    <xf numFmtId="166" fontId="9" fillId="3" borderId="22" xfId="0" applyNumberFormat="1" applyFont="1" applyFill="1" applyBorder="1" applyAlignment="1">
      <alignment horizontal="right" vertical="center" indent="1"/>
    </xf>
    <xf numFmtId="166" fontId="9" fillId="7" borderId="62" xfId="0" applyNumberFormat="1" applyFont="1" applyFill="1" applyBorder="1" applyAlignment="1">
      <alignment horizontal="right" vertical="center" indent="1"/>
    </xf>
    <xf numFmtId="166" fontId="9" fillId="7" borderId="31" xfId="0" applyNumberFormat="1" applyFont="1" applyFill="1" applyBorder="1" applyAlignment="1">
      <alignment horizontal="right" vertical="center" indent="1"/>
    </xf>
    <xf numFmtId="166" fontId="9" fillId="0" borderId="40" xfId="0" applyNumberFormat="1" applyFont="1" applyBorder="1" applyAlignment="1">
      <alignment horizontal="right" vertical="center" indent="1"/>
    </xf>
    <xf numFmtId="166" fontId="9" fillId="0" borderId="63" xfId="0" applyNumberFormat="1" applyFont="1" applyBorder="1" applyAlignment="1">
      <alignment horizontal="right" vertical="center" indent="1"/>
    </xf>
    <xf numFmtId="166" fontId="9" fillId="0" borderId="35" xfId="0" applyNumberFormat="1" applyFont="1" applyBorder="1" applyAlignment="1">
      <alignment horizontal="right" vertical="center" indent="1"/>
    </xf>
    <xf numFmtId="166" fontId="10" fillId="5" borderId="26" xfId="0" applyNumberFormat="1" applyFont="1" applyFill="1" applyBorder="1" applyAlignment="1">
      <alignment horizontal="right" vertical="center" indent="1"/>
    </xf>
    <xf numFmtId="166" fontId="10" fillId="5" borderId="4" xfId="0" applyNumberFormat="1" applyFont="1" applyFill="1" applyBorder="1" applyAlignment="1">
      <alignment horizontal="right" vertical="center" indent="1"/>
    </xf>
    <xf numFmtId="166" fontId="9" fillId="0" borderId="43" xfId="0" applyNumberFormat="1" applyFont="1" applyBorder="1" applyAlignment="1">
      <alignment horizontal="right" vertical="center" indent="1"/>
    </xf>
    <xf numFmtId="166" fontId="9" fillId="7" borderId="61" xfId="0" applyNumberFormat="1" applyFont="1" applyFill="1" applyBorder="1" applyAlignment="1">
      <alignment horizontal="right" vertical="center" indent="1"/>
    </xf>
    <xf numFmtId="166" fontId="9" fillId="0" borderId="34" xfId="0" applyNumberFormat="1" applyFont="1" applyBorder="1" applyAlignment="1">
      <alignment horizontal="right" vertical="center" indent="1"/>
    </xf>
    <xf numFmtId="166" fontId="9" fillId="7" borderId="43" xfId="0" applyNumberFormat="1" applyFont="1" applyFill="1" applyBorder="1" applyAlignment="1">
      <alignment horizontal="right" vertical="center" indent="1"/>
    </xf>
    <xf numFmtId="166" fontId="10" fillId="5" borderId="41" xfId="0" applyNumberFormat="1" applyFont="1" applyFill="1" applyBorder="1" applyAlignment="1">
      <alignment horizontal="right" vertical="center" indent="1"/>
    </xf>
    <xf numFmtId="166" fontId="10" fillId="5" borderId="29" xfId="0" applyNumberFormat="1" applyFont="1" applyFill="1" applyBorder="1" applyAlignment="1">
      <alignment horizontal="right" vertical="center" indent="1"/>
    </xf>
    <xf numFmtId="166" fontId="9" fillId="4" borderId="17" xfId="0" applyNumberFormat="1" applyFont="1" applyFill="1" applyBorder="1" applyAlignment="1">
      <alignment horizontal="right" vertical="center" indent="1"/>
    </xf>
    <xf numFmtId="166" fontId="9" fillId="4" borderId="0" xfId="0" applyNumberFormat="1" applyFont="1" applyFill="1" applyAlignment="1">
      <alignment horizontal="right" vertical="center" indent="1"/>
    </xf>
    <xf numFmtId="166" fontId="9" fillId="7" borderId="28" xfId="0" applyNumberFormat="1" applyFont="1" applyFill="1" applyBorder="1" applyAlignment="1">
      <alignment horizontal="right" vertical="center" indent="1"/>
    </xf>
    <xf numFmtId="166" fontId="9" fillId="7" borderId="51" xfId="0" applyNumberFormat="1" applyFont="1" applyFill="1" applyBorder="1" applyAlignment="1">
      <alignment horizontal="right" vertical="center" indent="1"/>
    </xf>
    <xf numFmtId="166" fontId="10" fillId="5" borderId="5" xfId="0" applyNumberFormat="1" applyFont="1" applyFill="1" applyBorder="1" applyAlignment="1">
      <alignment horizontal="right" vertical="center" indent="1"/>
    </xf>
    <xf numFmtId="166" fontId="9" fillId="4" borderId="20" xfId="0" applyNumberFormat="1" applyFont="1" applyFill="1" applyBorder="1" applyAlignment="1">
      <alignment horizontal="right" vertical="center" indent="1"/>
    </xf>
    <xf numFmtId="0" fontId="11" fillId="4" borderId="0" xfId="0" applyFont="1" applyFill="1" applyAlignment="1">
      <alignment horizontal="left" vertical="center" indent="1"/>
    </xf>
    <xf numFmtId="0" fontId="7" fillId="8" borderId="5" xfId="0" applyFont="1" applyFill="1" applyBorder="1" applyAlignment="1">
      <alignment horizontal="left" vertical="center" wrapText="1" indent="1"/>
    </xf>
    <xf numFmtId="0" fontId="7" fillId="8" borderId="10" xfId="0" applyFont="1" applyFill="1" applyBorder="1" applyAlignment="1">
      <alignment horizontal="left" vertical="center" wrapText="1" indent="1"/>
    </xf>
    <xf numFmtId="0" fontId="3" fillId="6" borderId="54" xfId="0" applyFont="1" applyFill="1" applyBorder="1" applyAlignment="1">
      <alignment horizontal="left" vertical="center" wrapText="1" indent="1"/>
    </xf>
    <xf numFmtId="0" fontId="3" fillId="6" borderId="55" xfId="0" applyFont="1" applyFill="1" applyBorder="1" applyAlignment="1">
      <alignment horizontal="left" vertical="center" wrapText="1" indent="1"/>
    </xf>
    <xf numFmtId="0" fontId="3" fillId="7" borderId="52" xfId="0" applyFont="1" applyFill="1" applyBorder="1" applyAlignment="1">
      <alignment horizontal="left" vertical="center" wrapText="1" indent="1"/>
    </xf>
    <xf numFmtId="0" fontId="3" fillId="7" borderId="53" xfId="0" applyFont="1" applyFill="1" applyBorder="1" applyAlignment="1">
      <alignment horizontal="left" vertical="center" wrapText="1" indent="1"/>
    </xf>
    <xf numFmtId="0" fontId="4" fillId="8" borderId="5" xfId="0" applyFont="1" applyFill="1" applyBorder="1" applyAlignment="1">
      <alignment horizontal="left" vertical="center" wrapText="1" indent="1"/>
    </xf>
    <xf numFmtId="0" fontId="4" fillId="8" borderId="10" xfId="0" applyFont="1" applyFill="1" applyBorder="1" applyAlignment="1">
      <alignment horizontal="left" vertical="center" wrapText="1" indent="1"/>
    </xf>
    <xf numFmtId="0" fontId="8" fillId="5" borderId="13" xfId="0" applyFont="1" applyFill="1" applyBorder="1" applyAlignment="1">
      <alignment horizontal="left" vertical="center" indent="1"/>
    </xf>
    <xf numFmtId="0" fontId="8" fillId="5" borderId="0" xfId="0" applyFont="1" applyFill="1" applyAlignment="1">
      <alignment horizontal="left" vertical="center" indent="1"/>
    </xf>
    <xf numFmtId="0" fontId="8" fillId="5" borderId="1" xfId="0" applyFont="1" applyFill="1" applyBorder="1" applyAlignment="1">
      <alignment horizontal="left" vertical="center" indent="1"/>
    </xf>
    <xf numFmtId="0" fontId="8" fillId="5" borderId="2" xfId="0" applyFont="1" applyFill="1" applyBorder="1" applyAlignment="1">
      <alignment horizontal="left" vertical="center" indent="1"/>
    </xf>
    <xf numFmtId="0" fontId="8" fillId="5" borderId="14" xfId="0" applyFont="1" applyFill="1" applyBorder="1" applyAlignment="1">
      <alignment horizontal="left" vertical="center" indent="1"/>
    </xf>
    <xf numFmtId="0" fontId="9" fillId="6" borderId="6" xfId="0" applyFont="1" applyFill="1" applyBorder="1" applyAlignment="1">
      <alignment horizontal="left" vertical="center" wrapText="1" indent="1"/>
    </xf>
    <xf numFmtId="0" fontId="9" fillId="6" borderId="9" xfId="0" applyFont="1" applyFill="1" applyBorder="1" applyAlignment="1">
      <alignment horizontal="left" vertical="center" wrapText="1" indent="1"/>
    </xf>
    <xf numFmtId="0" fontId="9" fillId="7" borderId="52" xfId="0" applyFont="1" applyFill="1" applyBorder="1" applyAlignment="1">
      <alignment horizontal="left" vertical="center" wrapText="1" indent="1"/>
    </xf>
    <xf numFmtId="0" fontId="9" fillId="7" borderId="53" xfId="0" applyFont="1" applyFill="1" applyBorder="1" applyAlignment="1">
      <alignment horizontal="left" vertical="center" wrapText="1" indent="1"/>
    </xf>
    <xf numFmtId="0" fontId="7" fillId="8" borderId="5" xfId="0" applyFont="1" applyFill="1" applyBorder="1" applyAlignment="1">
      <alignment horizontal="right" vertical="center" indent="1" shrinkToFit="1"/>
    </xf>
    <xf numFmtId="0" fontId="7" fillId="8" borderId="10" xfId="0" applyFont="1" applyFill="1" applyBorder="1" applyAlignment="1">
      <alignment horizontal="right" vertical="center" indent="1" shrinkToFit="1"/>
    </xf>
    <xf numFmtId="0" fontId="9" fillId="6" borderId="6" xfId="0" applyFont="1" applyFill="1" applyBorder="1" applyAlignment="1">
      <alignment horizontal="left" vertical="center" indent="1" shrinkToFit="1"/>
    </xf>
    <xf numFmtId="0" fontId="9" fillId="6" borderId="9" xfId="0" applyFont="1" applyFill="1" applyBorder="1" applyAlignment="1">
      <alignment horizontal="left" vertical="center" indent="1" shrinkToFit="1"/>
    </xf>
    <xf numFmtId="0" fontId="9" fillId="7" borderId="0" xfId="0" applyFont="1" applyFill="1" applyAlignment="1">
      <alignment horizontal="left" vertical="center" indent="1" shrinkToFit="1"/>
    </xf>
    <xf numFmtId="0" fontId="9" fillId="7" borderId="58" xfId="0" applyFont="1" applyFill="1" applyBorder="1" applyAlignment="1">
      <alignment horizontal="left" vertical="center" indent="1" shrinkToFit="1"/>
    </xf>
    <xf numFmtId="0" fontId="5" fillId="0" borderId="0" xfId="0" applyFont="1" applyAlignment="1">
      <alignment horizontal="left" vertical="center"/>
    </xf>
    <xf numFmtId="0" fontId="3" fillId="0" borderId="1" xfId="0" applyFont="1" applyBorder="1" applyAlignment="1">
      <alignment horizontal="left" vertical="center"/>
    </xf>
    <xf numFmtId="0" fontId="5" fillId="0" borderId="11" xfId="0" applyFont="1" applyBorder="1" applyAlignment="1">
      <alignment horizontal="left" vertical="center"/>
    </xf>
    <xf numFmtId="0" fontId="5" fillId="0" borderId="7" xfId="0" applyFont="1" applyBorder="1" applyAlignment="1">
      <alignment horizontal="left" vertical="center"/>
    </xf>
  </cellXfs>
  <cellStyles count="47">
    <cellStyle name="20% - Accent1" xfId="24" builtinId="30" customBuiltin="1"/>
    <cellStyle name="20% - Accent2" xfId="28" builtinId="34" customBuiltin="1"/>
    <cellStyle name="20% - Accent3" xfId="32" builtinId="38" customBuiltin="1"/>
    <cellStyle name="20% - Accent4" xfId="36" builtinId="42" customBuiltin="1"/>
    <cellStyle name="20% - Accent5" xfId="40" builtinId="46" customBuiltin="1"/>
    <cellStyle name="20% - Accent6" xfId="44" builtinId="50" customBuiltin="1"/>
    <cellStyle name="40% - Accent1" xfId="25" builtinId="31" customBuiltin="1"/>
    <cellStyle name="40% - Accent2" xfId="29" builtinId="35" customBuiltin="1"/>
    <cellStyle name="40% - Accent3" xfId="33" builtinId="39" customBuiltin="1"/>
    <cellStyle name="40% - Accent4" xfId="37" builtinId="43" customBuiltin="1"/>
    <cellStyle name="40% - Accent5" xfId="41" builtinId="47" customBuiltin="1"/>
    <cellStyle name="40% - Accent6" xfId="45" builtinId="51" customBuiltin="1"/>
    <cellStyle name="60% - Accent1" xfId="26" builtinId="32" customBuiltin="1"/>
    <cellStyle name="60% - Accent2" xfId="30" builtinId="36" customBuiltin="1"/>
    <cellStyle name="60% - Accent3" xfId="34" builtinId="40" customBuiltin="1"/>
    <cellStyle name="60% - Accent4" xfId="38" builtinId="44" customBuiltin="1"/>
    <cellStyle name="60% - Accent5" xfId="42" builtinId="48" customBuiltin="1"/>
    <cellStyle name="60% - Accent6" xfId="46" builtinId="52" customBuiltin="1"/>
    <cellStyle name="Accent1" xfId="23" builtinId="29" customBuiltin="1"/>
    <cellStyle name="Accent2" xfId="27" builtinId="33" customBuiltin="1"/>
    <cellStyle name="Accent3" xfId="31" builtinId="37" customBuiltin="1"/>
    <cellStyle name="Accent4" xfId="35" builtinId="41" customBuiltin="1"/>
    <cellStyle name="Accent5" xfId="39" builtinId="45" customBuiltin="1"/>
    <cellStyle name="Accent6" xfId="43" builtinId="49" customBuiltin="1"/>
    <cellStyle name="Bad" xfId="12" builtinId="27" customBuiltin="1"/>
    <cellStyle name="Calculation" xfId="16" builtinId="22" customBuiltin="1"/>
    <cellStyle name="Check Cell" xfId="18" builtinId="23" customBuiltin="1"/>
    <cellStyle name="Comma" xfId="2" builtinId="3" customBuiltin="1"/>
    <cellStyle name="Comma [0]" xfId="3" builtinId="6" customBuiltin="1"/>
    <cellStyle name="Currency" xfId="1" builtinId="4" customBuiltin="1"/>
    <cellStyle name="Currency [0]" xfId="4" builtinId="7" customBuiltin="1"/>
    <cellStyle name="Explanatory Text" xfId="21" builtinId="53" customBuiltin="1"/>
    <cellStyle name="Good" xfId="11" builtinId="26" customBuiltin="1"/>
    <cellStyle name="Heading 1" xfId="7" builtinId="16" customBuiltin="1"/>
    <cellStyle name="Heading 2" xfId="8" builtinId="17" customBuiltin="1"/>
    <cellStyle name="Heading 3" xfId="9" builtinId="18" customBuiltin="1"/>
    <cellStyle name="Heading 4" xfId="10" builtinId="19" customBuiltin="1"/>
    <cellStyle name="Input" xfId="14" builtinId="20" customBuiltin="1"/>
    <cellStyle name="Linked Cell" xfId="17" builtinId="24" customBuiltin="1"/>
    <cellStyle name="Neutral" xfId="13" builtinId="28" customBuiltin="1"/>
    <cellStyle name="Normal" xfId="0" builtinId="0" customBuiltin="1"/>
    <cellStyle name="Note" xfId="20" builtinId="10" customBuiltin="1"/>
    <cellStyle name="Output" xfId="15" builtinId="21" customBuiltin="1"/>
    <cellStyle name="Percent" xfId="5" builtinId="5" customBuiltin="1"/>
    <cellStyle name="Title" xfId="6" builtinId="15" customBuiltin="1"/>
    <cellStyle name="Total" xfId="22" builtinId="25" customBuiltin="1"/>
    <cellStyle name="Warning Text" xfId="19" builtinId="11" customBuiltin="1"/>
  </cellStyles>
  <dxfs count="316">
    <dxf>
      <font>
        <strike val="0"/>
        <outline val="0"/>
        <shadow val="0"/>
        <u val="none"/>
        <vertAlign val="baseline"/>
        <sz val="10"/>
        <color theme="3"/>
        <name val="Microsoft Sans Serif"/>
        <scheme val="minor"/>
      </font>
      <numFmt numFmtId="166" formatCode="&quot;$&quot;#,##0"/>
    </dxf>
    <dxf>
      <font>
        <b val="0"/>
        <i val="0"/>
        <strike val="0"/>
        <condense val="0"/>
        <extend val="0"/>
        <outline val="0"/>
        <shadow val="0"/>
        <u val="none"/>
        <vertAlign val="baseline"/>
        <sz val="10"/>
        <color theme="3"/>
        <name val="Microsoft Sans Serif"/>
        <family val="2"/>
        <scheme val="minor"/>
      </font>
      <numFmt numFmtId="166" formatCode="&quot;$&quot;#,##0"/>
      <fill>
        <patternFill patternType="solid">
          <fgColor indexed="64"/>
          <bgColor theme="4"/>
        </patternFill>
      </fill>
      <alignment horizontal="right" vertical="center" textRotation="0" wrapText="0" indent="1" justifyLastLine="0" shrinkToFit="0" readingOrder="0"/>
      <border diagonalUp="0" diagonalDown="0" outline="0">
        <left style="medium">
          <color theme="4" tint="0.79998168889431442"/>
        </left>
        <right/>
        <top/>
        <bottom/>
      </border>
    </dxf>
    <dxf>
      <font>
        <strike val="0"/>
        <outline val="0"/>
        <shadow val="0"/>
        <u val="none"/>
        <vertAlign val="baseline"/>
        <sz val="10"/>
        <color theme="3"/>
        <name val="Microsoft Sans Serif"/>
        <scheme val="minor"/>
      </font>
      <numFmt numFmtId="166" formatCode="&quot;$&quot;#,##0"/>
    </dxf>
    <dxf>
      <font>
        <b val="0"/>
        <i val="0"/>
        <strike val="0"/>
        <condense val="0"/>
        <extend val="0"/>
        <outline val="0"/>
        <shadow val="0"/>
        <u val="none"/>
        <vertAlign val="baseline"/>
        <sz val="10"/>
        <color theme="3"/>
        <name val="Microsoft Sans Serif"/>
        <family val="2"/>
        <scheme val="minor"/>
      </font>
      <numFmt numFmtId="166" formatCode="&quot;$&quot;#,##0"/>
      <fill>
        <patternFill patternType="solid">
          <fgColor indexed="64"/>
          <bgColor theme="4"/>
        </patternFill>
      </fill>
      <alignment horizontal="right" vertical="center" textRotation="0" wrapText="0" indent="1" justifyLastLine="0" shrinkToFit="0" readingOrder="0"/>
      <border diagonalUp="0" diagonalDown="0" outline="0">
        <left style="medium">
          <color theme="4" tint="0.79998168889431442"/>
        </left>
        <right style="medium">
          <color theme="4" tint="0.79998168889431442"/>
        </right>
        <top/>
        <bottom/>
      </border>
    </dxf>
    <dxf>
      <font>
        <strike val="0"/>
        <outline val="0"/>
        <shadow val="0"/>
        <u val="none"/>
        <vertAlign val="baseline"/>
        <sz val="10"/>
        <color theme="3"/>
        <name val="Microsoft Sans Serif"/>
        <scheme val="minor"/>
      </font>
      <numFmt numFmtId="166" formatCode="&quot;$&quot;#,##0"/>
    </dxf>
    <dxf>
      <font>
        <b/>
        <i val="0"/>
        <strike val="0"/>
        <condense val="0"/>
        <extend val="0"/>
        <outline val="0"/>
        <shadow val="0"/>
        <u val="none"/>
        <vertAlign val="baseline"/>
        <sz val="10"/>
        <color theme="3"/>
        <name val="Microsoft Sans Serif"/>
        <family val="2"/>
        <scheme val="minor"/>
      </font>
      <numFmt numFmtId="166" formatCode="&quot;$&quot;#,##0"/>
      <fill>
        <patternFill patternType="solid">
          <fgColor indexed="64"/>
          <bgColor theme="4"/>
        </patternFill>
      </fill>
      <alignment horizontal="right" vertical="center" textRotation="0" wrapText="0" indent="1" justifyLastLine="0" shrinkToFit="0" readingOrder="0"/>
      <border diagonalUp="0" diagonalDown="0" outline="0">
        <left style="medium">
          <color theme="4" tint="0.79998168889431442"/>
        </left>
        <right style="medium">
          <color theme="4" tint="0.79998168889431442"/>
        </right>
        <top/>
        <bottom/>
      </border>
    </dxf>
    <dxf>
      <font>
        <strike val="0"/>
        <outline val="0"/>
        <shadow val="0"/>
        <u val="none"/>
        <vertAlign val="baseline"/>
        <sz val="10"/>
        <color theme="3"/>
        <name val="Microsoft Sans Serif"/>
        <scheme val="minor"/>
      </font>
    </dxf>
    <dxf>
      <font>
        <b val="0"/>
        <i val="0"/>
        <strike val="0"/>
        <condense val="0"/>
        <extend val="0"/>
        <outline val="0"/>
        <shadow val="0"/>
        <u val="none"/>
        <vertAlign val="baseline"/>
        <sz val="10"/>
        <color theme="3"/>
        <name val="Microsoft Sans Serif"/>
        <family val="2"/>
        <scheme val="minor"/>
      </font>
      <fill>
        <patternFill patternType="solid">
          <fgColor indexed="64"/>
          <bgColor theme="4"/>
        </patternFill>
      </fill>
      <alignment horizontal="left" vertical="center" textRotation="0" wrapText="0" indent="1" justifyLastLine="0" shrinkToFit="0" readingOrder="0"/>
      <border diagonalUp="0" diagonalDown="0" outline="0">
        <left/>
        <right style="medium">
          <color theme="4" tint="0.79998168889431442"/>
        </right>
        <top/>
        <bottom/>
      </border>
    </dxf>
    <dxf>
      <border diagonalUp="0" diagonalDown="0">
        <left/>
        <right/>
        <top style="thin">
          <color theme="4" tint="0.39994506668294322"/>
        </top>
        <bottom style="thin">
          <color theme="4" tint="0.39994506668294322"/>
        </bottom>
      </border>
    </dxf>
    <dxf>
      <font>
        <strike val="0"/>
        <outline val="0"/>
        <shadow val="0"/>
        <u val="none"/>
        <vertAlign val="baseline"/>
        <sz val="10"/>
        <color theme="3"/>
        <name val="Microsoft Sans Serif"/>
        <scheme val="minor"/>
      </font>
      <fill>
        <patternFill patternType="solid">
          <fgColor indexed="64"/>
          <bgColor theme="4"/>
        </patternFill>
      </fill>
      <alignment horizontal="left" vertical="center" textRotation="0" indent="0" justifyLastLine="0" readingOrder="0"/>
    </dxf>
    <dxf>
      <font>
        <strike val="0"/>
        <outline val="0"/>
        <shadow val="0"/>
        <u val="none"/>
        <vertAlign val="baseline"/>
        <sz val="10"/>
        <color theme="3"/>
        <name val="Microsoft Sans Serif"/>
        <scheme val="minor"/>
      </font>
      <fill>
        <patternFill patternType="none">
          <fgColor indexed="64"/>
          <bgColor indexed="65"/>
        </patternFill>
      </fill>
      <alignment horizontal="left" vertical="center" textRotation="0" indent="0" justifyLastLine="0" readingOrder="0"/>
    </dxf>
    <dxf>
      <font>
        <strike val="0"/>
        <outline val="0"/>
        <shadow val="0"/>
        <u val="none"/>
        <vertAlign val="baseline"/>
        <sz val="10"/>
        <color theme="3"/>
        <name val="Microsoft Sans Serif"/>
        <scheme val="minor"/>
      </font>
      <fill>
        <patternFill patternType="none">
          <fgColor indexed="64"/>
          <bgColor indexed="65"/>
        </patternFill>
      </fill>
      <alignment horizontal="left" vertical="center" textRotation="0" indent="0" justifyLastLine="0" readingOrder="0"/>
    </dxf>
    <dxf>
      <font>
        <strike val="0"/>
        <outline val="0"/>
        <shadow val="0"/>
        <u val="none"/>
        <vertAlign val="baseline"/>
        <sz val="10"/>
        <color theme="3"/>
        <name val="Microsoft Sans Serif"/>
        <scheme val="minor"/>
      </font>
      <numFmt numFmtId="166" formatCode="&quot;$&quot;#,##0"/>
      <fill>
        <patternFill patternType="none">
          <fgColor indexed="64"/>
          <bgColor indexed="65"/>
        </patternFill>
      </fill>
      <alignment horizontal="right" vertical="center" textRotation="0" wrapText="0" indent="1" justifyLastLine="0" shrinkToFit="0" readingOrder="0"/>
      <border diagonalUp="0" diagonalDown="0" outline="0">
        <left style="medium">
          <color theme="4" tint="0.79998168889431442"/>
        </left>
        <right style="medium">
          <color theme="4" tint="0.79998168889431442"/>
        </right>
        <top/>
        <bottom/>
      </border>
    </dxf>
    <dxf>
      <font>
        <b val="0"/>
        <i val="0"/>
        <strike val="0"/>
        <condense val="0"/>
        <extend val="0"/>
        <outline val="0"/>
        <shadow val="0"/>
        <u val="none"/>
        <vertAlign val="baseline"/>
        <sz val="10"/>
        <color theme="3"/>
        <name val="Microsoft Sans Serif"/>
        <family val="2"/>
        <scheme val="minor"/>
      </font>
      <numFmt numFmtId="166" formatCode="&quot;$&quot;#,##0"/>
      <fill>
        <patternFill patternType="solid">
          <fgColor indexed="64"/>
          <bgColor theme="4"/>
        </patternFill>
      </fill>
      <alignment horizontal="right" vertical="center" textRotation="0" wrapText="0" indent="1" justifyLastLine="0" shrinkToFit="0" readingOrder="0"/>
    </dxf>
    <dxf>
      <font>
        <strike val="0"/>
        <outline val="0"/>
        <shadow val="0"/>
        <u val="none"/>
        <vertAlign val="baseline"/>
        <sz val="10"/>
        <color theme="3"/>
        <name val="Microsoft Sans Serif"/>
        <scheme val="minor"/>
      </font>
      <numFmt numFmtId="166" formatCode="&quot;$&quot;#,##0"/>
      <alignment horizontal="right" vertical="center" textRotation="0" wrapText="0" indent="1" justifyLastLine="0" shrinkToFit="0" readingOrder="0"/>
      <border diagonalUp="0" diagonalDown="0" outline="0">
        <left style="medium">
          <color theme="4" tint="0.79998168889431442"/>
        </left>
        <right style="medium">
          <color theme="4" tint="0.79998168889431442"/>
        </right>
        <top/>
        <bottom/>
      </border>
    </dxf>
    <dxf>
      <font>
        <b val="0"/>
        <i val="0"/>
        <strike val="0"/>
        <condense val="0"/>
        <extend val="0"/>
        <outline val="0"/>
        <shadow val="0"/>
        <u val="none"/>
        <vertAlign val="baseline"/>
        <sz val="10"/>
        <color theme="3"/>
        <name val="Microsoft Sans Serif"/>
        <family val="2"/>
        <scheme val="minor"/>
      </font>
      <numFmt numFmtId="166" formatCode="&quot;$&quot;#,##0"/>
      <fill>
        <patternFill patternType="solid">
          <fgColor indexed="64"/>
          <bgColor theme="4"/>
        </patternFill>
      </fill>
      <alignment horizontal="right" vertical="center" textRotation="0" wrapText="0" indent="1" justifyLastLine="0" shrinkToFit="0" readingOrder="0"/>
      <border diagonalUp="0" diagonalDown="0" outline="0">
        <left style="medium">
          <color theme="4" tint="0.79998168889431442"/>
        </left>
        <right style="medium">
          <color theme="4" tint="0.79998168889431442"/>
        </right>
        <top/>
        <bottom style="medium">
          <color theme="4" tint="0.79998168889431442"/>
        </bottom>
      </border>
    </dxf>
    <dxf>
      <font>
        <strike val="0"/>
        <outline val="0"/>
        <shadow val="0"/>
        <u val="none"/>
        <vertAlign val="baseline"/>
        <sz val="10"/>
        <color theme="3"/>
        <name val="Microsoft Sans Serif"/>
        <scheme val="minor"/>
      </font>
      <numFmt numFmtId="166" formatCode="&quot;$&quot;#,##0"/>
      <fill>
        <patternFill patternType="none">
          <fgColor indexed="64"/>
          <bgColor indexed="65"/>
        </patternFill>
      </fill>
      <alignment horizontal="right" vertical="center" textRotation="0" wrapText="0" indent="1" justifyLastLine="0" shrinkToFit="0" readingOrder="0"/>
      <border outline="0">
        <left/>
        <right style="thin">
          <color theme="4" tint="0.39994506668294322"/>
        </right>
      </border>
    </dxf>
    <dxf>
      <font>
        <b val="0"/>
        <i val="0"/>
        <strike val="0"/>
        <condense val="0"/>
        <extend val="0"/>
        <outline val="0"/>
        <shadow val="0"/>
        <u val="none"/>
        <vertAlign val="baseline"/>
        <sz val="10"/>
        <color theme="3"/>
        <name val="Microsoft Sans Serif"/>
        <family val="2"/>
        <scheme val="minor"/>
      </font>
      <numFmt numFmtId="166" formatCode="&quot;$&quot;#,##0"/>
      <fill>
        <patternFill patternType="solid">
          <fgColor indexed="64"/>
          <bgColor theme="4"/>
        </patternFill>
      </fill>
      <alignment horizontal="right" vertical="center" textRotation="0" wrapText="0" indent="1" justifyLastLine="0" shrinkToFit="0" readingOrder="0"/>
    </dxf>
    <dxf>
      <font>
        <strike val="0"/>
        <outline val="0"/>
        <shadow val="0"/>
        <u val="none"/>
        <vertAlign val="baseline"/>
        <sz val="10"/>
        <color theme="3"/>
        <name val="Microsoft Sans Serif"/>
        <scheme val="minor"/>
      </font>
      <alignment horizontal="left" vertical="center" textRotation="0" wrapText="0" relativeIndent="1" justifyLastLine="0" shrinkToFit="1" readingOrder="0"/>
      <border diagonalUp="0" diagonalDown="0" outline="0">
        <left style="medium">
          <color theme="4" tint="0.79998168889431442"/>
        </left>
        <right style="medium">
          <color theme="4" tint="0.79998168889431442"/>
        </right>
        <top/>
        <bottom/>
      </border>
    </dxf>
    <dxf>
      <font>
        <b val="0"/>
        <i val="0"/>
        <strike val="0"/>
        <condense val="0"/>
        <extend val="0"/>
        <outline val="0"/>
        <shadow val="0"/>
        <u val="none"/>
        <vertAlign val="baseline"/>
        <sz val="10"/>
        <color theme="3"/>
        <name val="Microsoft Sans Serif"/>
        <family val="2"/>
        <scheme val="minor"/>
      </font>
      <fill>
        <patternFill patternType="solid">
          <fgColor indexed="64"/>
          <bgColor theme="4"/>
        </patternFill>
      </fill>
      <alignment horizontal="left" vertical="center" textRotation="0" wrapText="0" indent="1" justifyLastLine="0" shrinkToFit="0" readingOrder="0"/>
      <border diagonalUp="0" diagonalDown="0" outline="0">
        <left style="medium">
          <color theme="4" tint="0.79998168889431442"/>
        </left>
        <right style="medium">
          <color theme="4" tint="0.79998168889431442"/>
        </right>
        <top/>
        <bottom style="medium">
          <color theme="4" tint="0.79998168889431442"/>
        </bottom>
      </border>
    </dxf>
    <dxf>
      <border diagonalUp="0" diagonalDown="0">
        <left/>
        <right/>
        <top style="thin">
          <color theme="4" tint="0.39994506668294322"/>
        </top>
        <bottom style="thin">
          <color theme="4" tint="0.39994506668294322"/>
        </bottom>
      </border>
    </dxf>
    <dxf>
      <font>
        <strike val="0"/>
        <outline val="0"/>
        <shadow val="0"/>
        <u val="none"/>
        <vertAlign val="baseline"/>
        <sz val="10"/>
        <color theme="3"/>
        <name val="Microsoft Sans Serif"/>
        <scheme val="minor"/>
      </font>
      <fill>
        <patternFill patternType="solid">
          <fgColor indexed="64"/>
          <bgColor theme="4"/>
        </patternFill>
      </fill>
      <alignment horizontal="left" vertical="center" textRotation="0" indent="0" justifyLastLine="0" readingOrder="0"/>
    </dxf>
    <dxf>
      <font>
        <strike val="0"/>
        <outline val="0"/>
        <shadow val="0"/>
        <u val="none"/>
        <vertAlign val="baseline"/>
        <sz val="10"/>
        <color theme="3"/>
        <name val="Microsoft Sans Serif"/>
        <scheme val="minor"/>
      </font>
      <alignment horizontal="left" vertical="center" textRotation="0" indent="0" justifyLastLine="0" readingOrder="0"/>
    </dxf>
    <dxf>
      <font>
        <strike val="0"/>
        <outline val="0"/>
        <shadow val="0"/>
        <u val="none"/>
        <vertAlign val="baseline"/>
        <sz val="10"/>
        <color theme="3"/>
        <name val="Microsoft Sans Serif"/>
        <scheme val="minor"/>
      </font>
      <alignment horizontal="left" vertical="center" textRotation="0" indent="0" justifyLastLine="0" readingOrder="0"/>
    </dxf>
    <dxf>
      <font>
        <strike val="0"/>
        <outline val="0"/>
        <shadow val="0"/>
        <u val="none"/>
        <vertAlign val="baseline"/>
        <sz val="10"/>
        <color theme="3"/>
        <name val="Microsoft Sans Serif"/>
        <scheme val="minor"/>
      </font>
      <numFmt numFmtId="166" formatCode="&quot;$&quot;#,##0"/>
      <fill>
        <patternFill patternType="none">
          <fgColor indexed="64"/>
          <bgColor indexed="65"/>
        </patternFill>
      </fill>
      <alignment horizontal="right" vertical="center" textRotation="0" wrapText="0" indent="1" justifyLastLine="0" shrinkToFit="0" readingOrder="0"/>
      <border diagonalUp="0" diagonalDown="0" outline="0">
        <left style="medium">
          <color theme="4" tint="0.79998168889431442"/>
        </left>
        <right style="medium">
          <color theme="6" tint="0.79998168889431442"/>
        </right>
        <top/>
        <bottom/>
      </border>
    </dxf>
    <dxf>
      <font>
        <b val="0"/>
        <i val="0"/>
        <strike val="0"/>
        <condense val="0"/>
        <extend val="0"/>
        <outline val="0"/>
        <shadow val="0"/>
        <u val="none"/>
        <vertAlign val="baseline"/>
        <sz val="10"/>
        <color theme="4"/>
        <name val="Microsoft Sans Serif"/>
        <scheme val="minor"/>
      </font>
      <numFmt numFmtId="167" formatCode="&quot;£&quot;#,##0"/>
      <fill>
        <patternFill patternType="solid">
          <fgColor indexed="64"/>
          <bgColor theme="3"/>
        </patternFill>
      </fill>
      <alignment horizontal="right" vertical="center" textRotation="0" wrapText="0" indent="0" justifyLastLine="0" shrinkToFit="0" readingOrder="0"/>
      <border diagonalUp="0" diagonalDown="0" outline="0">
        <left/>
        <right style="medium">
          <color theme="3"/>
        </right>
        <top style="medium">
          <color theme="3"/>
        </top>
        <bottom style="medium">
          <color theme="3"/>
        </bottom>
      </border>
    </dxf>
    <dxf>
      <font>
        <strike val="0"/>
        <outline val="0"/>
        <shadow val="0"/>
        <u val="none"/>
        <vertAlign val="baseline"/>
        <sz val="10"/>
        <color theme="3"/>
        <name val="Microsoft Sans Serif"/>
        <scheme val="minor"/>
      </font>
      <numFmt numFmtId="166" formatCode="&quot;$&quot;#,##0"/>
      <fill>
        <patternFill patternType="none">
          <fgColor indexed="64"/>
          <bgColor indexed="65"/>
        </patternFill>
      </fill>
      <alignment horizontal="right" vertical="center" textRotation="0" wrapText="0" indent="1" justifyLastLine="0" shrinkToFit="0" readingOrder="0"/>
      <border diagonalUp="0" diagonalDown="0" outline="0">
        <left style="medium">
          <color theme="6" tint="0.79998168889431442"/>
        </left>
        <right style="medium">
          <color theme="6" tint="0.79995117038483843"/>
        </right>
        <top/>
        <bottom/>
      </border>
    </dxf>
    <dxf>
      <font>
        <b val="0"/>
        <i val="0"/>
        <strike val="0"/>
        <condense val="0"/>
        <extend val="0"/>
        <outline val="0"/>
        <shadow val="0"/>
        <u val="none"/>
        <vertAlign val="baseline"/>
        <sz val="10"/>
        <color theme="4"/>
        <name val="Microsoft Sans Serif"/>
        <scheme val="minor"/>
      </font>
      <numFmt numFmtId="167" formatCode="&quot;£&quot;#,##0"/>
      <fill>
        <patternFill patternType="solid">
          <fgColor indexed="64"/>
          <bgColor theme="3"/>
        </patternFill>
      </fill>
      <alignment horizontal="right" vertical="center" textRotation="0" wrapText="0" indent="0" justifyLastLine="0" shrinkToFit="0" readingOrder="0"/>
      <border diagonalUp="0" diagonalDown="0" outline="0">
        <left/>
        <right style="medium">
          <color theme="4" tint="0.79998168889431442"/>
        </right>
        <top style="medium">
          <color theme="3"/>
        </top>
        <bottom style="medium">
          <color theme="3"/>
        </bottom>
      </border>
    </dxf>
    <dxf>
      <font>
        <strike val="0"/>
        <outline val="0"/>
        <shadow val="0"/>
        <u val="none"/>
        <vertAlign val="baseline"/>
        <sz val="10"/>
        <color theme="3"/>
        <name val="Microsoft Sans Serif"/>
        <scheme val="minor"/>
      </font>
      <numFmt numFmtId="166" formatCode="&quot;$&quot;#,##0"/>
      <fill>
        <patternFill patternType="none">
          <fgColor indexed="64"/>
          <bgColor indexed="65"/>
        </patternFill>
      </fill>
      <alignment horizontal="right" vertical="center" textRotation="0" wrapText="0" indent="1" justifyLastLine="0" shrinkToFit="0" readingOrder="0"/>
      <border diagonalUp="0" diagonalDown="0" outline="0">
        <left style="medium">
          <color theme="6" tint="0.79998168889431442"/>
        </left>
        <right style="medium">
          <color theme="6" tint="0.79998168889431442"/>
        </right>
        <top/>
        <bottom/>
      </border>
    </dxf>
    <dxf>
      <font>
        <b val="0"/>
        <i val="0"/>
        <strike val="0"/>
        <condense val="0"/>
        <extend val="0"/>
        <outline val="0"/>
        <shadow val="0"/>
        <u val="none"/>
        <vertAlign val="baseline"/>
        <sz val="10"/>
        <color theme="4"/>
        <name val="Microsoft Sans Serif"/>
        <scheme val="minor"/>
      </font>
      <numFmt numFmtId="167" formatCode="&quot;£&quot;#,##0"/>
      <fill>
        <patternFill patternType="solid">
          <fgColor indexed="64"/>
          <bgColor theme="3"/>
        </patternFill>
      </fill>
      <alignment horizontal="right" vertical="center" textRotation="0" wrapText="0" indent="0" justifyLastLine="0" shrinkToFit="0" readingOrder="0"/>
      <border diagonalUp="0" diagonalDown="0" outline="0">
        <left style="medium">
          <color theme="6" tint="0.79998168889431442"/>
        </left>
        <right style="medium">
          <color theme="6" tint="0.79998168889431442"/>
        </right>
        <top style="medium">
          <color theme="3"/>
        </top>
        <bottom style="medium">
          <color theme="3"/>
        </bottom>
      </border>
    </dxf>
    <dxf>
      <font>
        <strike val="0"/>
        <outline val="0"/>
        <shadow val="0"/>
        <u val="none"/>
        <vertAlign val="baseline"/>
        <sz val="10"/>
        <color theme="3"/>
        <name val="Microsoft Sans Serif"/>
        <scheme val="minor"/>
      </font>
      <fill>
        <patternFill patternType="none">
          <fgColor indexed="64"/>
          <bgColor indexed="65"/>
        </patternFill>
      </fill>
      <alignment horizontal="left" vertical="center" textRotation="0" wrapText="0" relativeIndent="1" justifyLastLine="0" shrinkToFit="1" readingOrder="0"/>
      <border diagonalUp="0" diagonalDown="0" outline="0">
        <left/>
        <right style="medium">
          <color theme="6" tint="0.79998168889431442"/>
        </right>
        <top/>
        <bottom/>
      </border>
    </dxf>
    <dxf>
      <font>
        <b val="0"/>
        <i val="0"/>
        <strike val="0"/>
        <condense val="0"/>
        <extend val="0"/>
        <outline val="0"/>
        <shadow val="0"/>
        <u val="none"/>
        <vertAlign val="baseline"/>
        <sz val="10"/>
        <color theme="4"/>
        <name val="Microsoft Sans Serif"/>
        <scheme val="minor"/>
      </font>
      <fill>
        <patternFill patternType="solid">
          <fgColor indexed="64"/>
          <bgColor theme="3"/>
        </patternFill>
      </fill>
      <alignment horizontal="left" vertical="center" textRotation="0" wrapText="0" indent="1" justifyLastLine="0" shrinkToFit="0" readingOrder="0"/>
      <border diagonalUp="0" diagonalDown="0" outline="0">
        <left style="medium">
          <color theme="3"/>
        </left>
        <right style="medium">
          <color theme="6" tint="0.79998168889431442"/>
        </right>
        <top style="medium">
          <color theme="3"/>
        </top>
        <bottom style="medium">
          <color theme="3"/>
        </bottom>
      </border>
    </dxf>
    <dxf>
      <border>
        <top style="medium">
          <color theme="3"/>
        </top>
      </border>
    </dxf>
    <dxf>
      <border>
        <bottom style="medium">
          <color theme="3"/>
        </bottom>
      </border>
    </dxf>
    <dxf>
      <border diagonalUp="0" diagonalDown="0">
        <left/>
        <right/>
        <top style="thin">
          <color theme="4" tint="0.39994506668294322"/>
        </top>
        <bottom style="thin">
          <color theme="4" tint="0.39994506668294322"/>
        </bottom>
      </border>
    </dxf>
    <dxf>
      <font>
        <strike val="0"/>
        <outline val="0"/>
        <shadow val="0"/>
        <u val="none"/>
        <vertAlign val="baseline"/>
        <sz val="10"/>
        <color theme="4"/>
        <name val="Microsoft Sans Serif"/>
        <scheme val="minor"/>
      </font>
      <fill>
        <patternFill patternType="solid">
          <fgColor indexed="64"/>
          <bgColor theme="3"/>
        </patternFill>
      </fill>
      <alignment horizontal="left" vertical="center" textRotation="0" indent="0" justifyLastLine="0" readingOrder="0"/>
    </dxf>
    <dxf>
      <font>
        <strike val="0"/>
        <outline val="0"/>
        <shadow val="0"/>
        <u val="none"/>
        <vertAlign val="baseline"/>
        <sz val="10"/>
        <color theme="3"/>
        <name val="Microsoft Sans Serif"/>
        <scheme val="minor"/>
      </font>
      <fill>
        <patternFill patternType="none">
          <fgColor indexed="64"/>
          <bgColor indexed="65"/>
        </patternFill>
      </fill>
      <alignment horizontal="left" vertical="center" textRotation="0" indent="0" justifyLastLine="0" readingOrder="0"/>
    </dxf>
    <dxf>
      <font>
        <strike val="0"/>
        <outline val="0"/>
        <shadow val="0"/>
        <u val="none"/>
        <vertAlign val="baseline"/>
        <sz val="10"/>
        <color theme="4"/>
        <name val="Microsoft Sans Serif"/>
        <scheme val="minor"/>
      </font>
      <fill>
        <patternFill patternType="solid">
          <fgColor indexed="64"/>
          <bgColor theme="3"/>
        </patternFill>
      </fill>
      <alignment horizontal="left" vertical="center" textRotation="0" indent="0" justifyLastLine="0" readingOrder="0"/>
    </dxf>
    <dxf>
      <font>
        <strike val="0"/>
        <outline val="0"/>
        <shadow val="0"/>
        <u val="none"/>
        <vertAlign val="baseline"/>
        <sz val="10"/>
        <color theme="3"/>
        <name val="Microsoft Sans Serif"/>
        <scheme val="minor"/>
      </font>
      <numFmt numFmtId="166" formatCode="&quot;$&quot;#,##0"/>
      <fill>
        <patternFill patternType="none">
          <fgColor indexed="64"/>
          <bgColor indexed="65"/>
        </patternFill>
      </fill>
      <alignment horizontal="right" vertical="center" textRotation="0" wrapText="0" indent="1" justifyLastLine="0" shrinkToFit="0" readingOrder="0"/>
      <border diagonalUp="0" diagonalDown="0" outline="0">
        <left style="medium">
          <color theme="6" tint="0.79998168889431442"/>
        </left>
        <right style="medium">
          <color theme="6" tint="0.79998168889431442"/>
        </right>
        <top/>
        <bottom/>
      </border>
    </dxf>
    <dxf>
      <font>
        <b val="0"/>
        <i val="0"/>
        <strike val="0"/>
        <condense val="0"/>
        <extend val="0"/>
        <outline val="0"/>
        <shadow val="0"/>
        <u val="none"/>
        <vertAlign val="baseline"/>
        <sz val="10"/>
        <color theme="4"/>
        <name val="Microsoft Sans Serif"/>
        <family val="2"/>
        <scheme val="minor"/>
      </font>
      <numFmt numFmtId="166" formatCode="&quot;$&quot;#,##0"/>
      <fill>
        <patternFill patternType="solid">
          <fgColor indexed="64"/>
          <bgColor theme="3"/>
        </patternFill>
      </fill>
      <alignment horizontal="right" vertical="center" textRotation="0" wrapText="0" indent="1" justifyLastLine="0" shrinkToFit="0" readingOrder="0"/>
      <border diagonalUp="0" diagonalDown="0" outline="0">
        <left style="medium">
          <color theme="4" tint="0.79998168889431442"/>
        </left>
        <right style="medium">
          <color theme="3"/>
        </right>
        <top style="medium">
          <color theme="3"/>
        </top>
        <bottom style="medium">
          <color theme="6" tint="0.79998168889431442"/>
        </bottom>
      </border>
    </dxf>
    <dxf>
      <font>
        <strike val="0"/>
        <outline val="0"/>
        <shadow val="0"/>
        <u val="none"/>
        <vertAlign val="baseline"/>
        <sz val="10"/>
        <color theme="3"/>
        <name val="Microsoft Sans Serif"/>
        <scheme val="minor"/>
      </font>
      <numFmt numFmtId="166" formatCode="&quot;$&quot;#,##0"/>
      <fill>
        <patternFill patternType="none">
          <fgColor indexed="64"/>
          <bgColor indexed="65"/>
        </patternFill>
      </fill>
      <alignment horizontal="right" vertical="center" textRotation="0" wrapText="0" indent="1" justifyLastLine="0" shrinkToFit="0" readingOrder="0"/>
      <border diagonalUp="0" diagonalDown="0" outline="0">
        <left style="medium">
          <color theme="6" tint="0.79998168889431442"/>
        </left>
        <right style="medium">
          <color theme="6" tint="0.79998168889431442"/>
        </right>
        <top/>
        <bottom/>
      </border>
    </dxf>
    <dxf>
      <font>
        <b val="0"/>
        <i val="0"/>
        <strike val="0"/>
        <condense val="0"/>
        <extend val="0"/>
        <outline val="0"/>
        <shadow val="0"/>
        <u val="none"/>
        <vertAlign val="baseline"/>
        <sz val="10"/>
        <color theme="4"/>
        <name val="Microsoft Sans Serif"/>
        <family val="2"/>
        <scheme val="minor"/>
      </font>
      <numFmt numFmtId="166" formatCode="&quot;$&quot;#,##0"/>
      <fill>
        <patternFill patternType="solid">
          <fgColor indexed="64"/>
          <bgColor theme="3"/>
        </patternFill>
      </fill>
      <alignment horizontal="right" vertical="center" textRotation="0" wrapText="0" indent="1" justifyLastLine="0" shrinkToFit="0" readingOrder="0"/>
      <border diagonalUp="0" diagonalDown="0" outline="0">
        <left style="medium">
          <color theme="6" tint="0.79998168889431442"/>
        </left>
        <right style="medium">
          <color theme="4" tint="0.79998168889431442"/>
        </right>
        <top style="medium">
          <color theme="3"/>
        </top>
        <bottom style="medium">
          <color theme="3"/>
        </bottom>
      </border>
    </dxf>
    <dxf>
      <font>
        <strike val="0"/>
        <outline val="0"/>
        <shadow val="0"/>
        <u val="none"/>
        <vertAlign val="baseline"/>
        <sz val="10"/>
        <color theme="3"/>
        <name val="Microsoft Sans Serif"/>
        <scheme val="minor"/>
      </font>
      <numFmt numFmtId="166" formatCode="&quot;$&quot;#,##0"/>
      <fill>
        <patternFill patternType="none">
          <fgColor indexed="64"/>
          <bgColor indexed="65"/>
        </patternFill>
      </fill>
      <alignment horizontal="right" vertical="center" textRotation="0" wrapText="0" indent="1" justifyLastLine="0" shrinkToFit="0" readingOrder="0"/>
      <border diagonalUp="0" diagonalDown="0" outline="0">
        <left style="medium">
          <color theme="4" tint="0.79998168889431442"/>
        </left>
        <right style="medium">
          <color theme="4" tint="0.79998168889431442"/>
        </right>
        <top/>
        <bottom/>
      </border>
    </dxf>
    <dxf>
      <font>
        <b val="0"/>
        <i val="0"/>
        <strike val="0"/>
        <condense val="0"/>
        <extend val="0"/>
        <outline val="0"/>
        <shadow val="0"/>
        <u val="none"/>
        <vertAlign val="baseline"/>
        <sz val="10"/>
        <color theme="4"/>
        <name val="Microsoft Sans Serif"/>
        <family val="2"/>
        <scheme val="minor"/>
      </font>
      <numFmt numFmtId="166" formatCode="&quot;$&quot;#,##0"/>
      <fill>
        <patternFill patternType="solid">
          <fgColor indexed="64"/>
          <bgColor theme="3"/>
        </patternFill>
      </fill>
      <alignment horizontal="right" vertical="center" textRotation="0" wrapText="0" indent="1" justifyLastLine="0" shrinkToFit="0" readingOrder="0"/>
      <border diagonalUp="0" diagonalDown="0" outline="0">
        <left style="medium">
          <color theme="6" tint="0.79998168889431442"/>
        </left>
        <right/>
        <top style="medium">
          <color theme="3"/>
        </top>
        <bottom style="medium">
          <color theme="3"/>
        </bottom>
      </border>
    </dxf>
    <dxf>
      <font>
        <strike val="0"/>
        <outline val="0"/>
        <shadow val="0"/>
        <u val="none"/>
        <vertAlign val="baseline"/>
        <sz val="10"/>
        <color theme="3"/>
        <name val="Microsoft Sans Serif"/>
        <scheme val="minor"/>
      </font>
      <fill>
        <patternFill patternType="none">
          <fgColor indexed="64"/>
          <bgColor indexed="65"/>
        </patternFill>
      </fill>
      <alignment horizontal="left" vertical="center" textRotation="0" wrapText="0" relativeIndent="1" justifyLastLine="0" shrinkToFit="1" readingOrder="0"/>
      <border diagonalUp="0" diagonalDown="0" outline="0">
        <left style="medium">
          <color theme="4" tint="0.79998168889431442"/>
        </left>
        <right style="medium">
          <color theme="4" tint="0.79998168889431442"/>
        </right>
        <top/>
        <bottom/>
      </border>
    </dxf>
    <dxf>
      <font>
        <b val="0"/>
        <i val="0"/>
        <strike val="0"/>
        <condense val="0"/>
        <extend val="0"/>
        <outline val="0"/>
        <shadow val="0"/>
        <u val="none"/>
        <vertAlign val="baseline"/>
        <sz val="10"/>
        <color theme="4"/>
        <name val="Microsoft Sans Serif"/>
        <family val="2"/>
        <scheme val="minor"/>
      </font>
      <fill>
        <patternFill patternType="solid">
          <fgColor indexed="64"/>
          <bgColor theme="3"/>
        </patternFill>
      </fill>
      <alignment horizontal="left" vertical="center" textRotation="0" wrapText="0" indent="1" justifyLastLine="0" shrinkToFit="0" readingOrder="0"/>
      <border diagonalUp="0" diagonalDown="0" outline="0">
        <left style="medium">
          <color theme="3"/>
        </left>
        <right/>
        <top style="medium">
          <color theme="3"/>
        </top>
        <bottom style="medium">
          <color theme="3"/>
        </bottom>
      </border>
    </dxf>
    <dxf>
      <border>
        <top style="medium">
          <color theme="3"/>
        </top>
      </border>
    </dxf>
    <dxf>
      <border>
        <bottom style="medium">
          <color theme="3"/>
        </bottom>
      </border>
    </dxf>
    <dxf>
      <border diagonalUp="0" diagonalDown="0">
        <left/>
        <right/>
        <top style="thin">
          <color theme="4" tint="0.39994506668294322"/>
        </top>
        <bottom style="thin">
          <color theme="4" tint="0.39994506668294322"/>
        </bottom>
      </border>
    </dxf>
    <dxf>
      <font>
        <strike val="0"/>
        <outline val="0"/>
        <shadow val="0"/>
        <u val="none"/>
        <vertAlign val="baseline"/>
        <sz val="10"/>
        <color theme="4"/>
        <name val="Microsoft Sans Serif"/>
        <scheme val="minor"/>
      </font>
      <fill>
        <patternFill patternType="solid">
          <fgColor indexed="64"/>
          <bgColor theme="3"/>
        </patternFill>
      </fill>
      <alignment horizontal="left" vertical="center" textRotation="0" indent="0" justifyLastLine="0" readingOrder="0"/>
    </dxf>
    <dxf>
      <font>
        <strike val="0"/>
        <outline val="0"/>
        <shadow val="0"/>
        <u val="none"/>
        <vertAlign val="baseline"/>
        <sz val="10"/>
        <color theme="3"/>
        <name val="Microsoft Sans Serif"/>
        <scheme val="minor"/>
      </font>
      <fill>
        <patternFill patternType="none">
          <fgColor indexed="64"/>
          <bgColor indexed="65"/>
        </patternFill>
      </fill>
      <alignment horizontal="left" vertical="center" textRotation="0" indent="0" justifyLastLine="0" readingOrder="0"/>
    </dxf>
    <dxf>
      <font>
        <strike val="0"/>
        <outline val="0"/>
        <shadow val="0"/>
        <u val="none"/>
        <vertAlign val="baseline"/>
        <sz val="10"/>
        <color theme="4"/>
        <name val="Microsoft Sans Serif"/>
        <scheme val="minor"/>
      </font>
      <fill>
        <patternFill patternType="solid">
          <fgColor indexed="64"/>
          <bgColor theme="3"/>
        </patternFill>
      </fill>
      <alignment horizontal="left" vertical="center" textRotation="0" indent="0" justifyLastLine="0" readingOrder="0"/>
      <border diagonalUp="0" diagonalDown="0">
        <left style="medium">
          <color theme="4" tint="0.79998168889431442"/>
        </left>
        <right style="medium">
          <color theme="4" tint="0.79998168889431442"/>
        </right>
        <top/>
        <bottom/>
        <vertical style="medium">
          <color theme="4" tint="0.79998168889431442"/>
        </vertical>
        <horizontal/>
      </border>
    </dxf>
    <dxf>
      <font>
        <strike val="0"/>
        <outline val="0"/>
        <shadow val="0"/>
        <u val="none"/>
        <vertAlign val="baseline"/>
        <sz val="10"/>
        <color theme="3"/>
        <name val="Microsoft Sans Serif"/>
        <scheme val="minor"/>
      </font>
      <numFmt numFmtId="166" formatCode="&quot;$&quot;#,##0"/>
      <fill>
        <patternFill patternType="none">
          <fgColor indexed="64"/>
          <bgColor indexed="65"/>
        </patternFill>
      </fill>
      <alignment horizontal="right" vertical="center" textRotation="0" wrapText="0" indent="1" justifyLastLine="0" shrinkToFit="0" readingOrder="0"/>
      <border diagonalUp="0" diagonalDown="0" outline="0">
        <left style="medium">
          <color theme="4" tint="0.79998168889431442"/>
        </left>
        <right style="medium">
          <color theme="4" tint="0.79998168889431442"/>
        </right>
        <top/>
        <bottom/>
      </border>
    </dxf>
    <dxf>
      <font>
        <b val="0"/>
        <i val="0"/>
        <strike val="0"/>
        <condense val="0"/>
        <extend val="0"/>
        <outline val="0"/>
        <shadow val="0"/>
        <u val="none"/>
        <vertAlign val="baseline"/>
        <sz val="10"/>
        <color theme="3"/>
        <name val="Microsoft Sans Serif"/>
        <family val="2"/>
        <scheme val="minor"/>
      </font>
      <numFmt numFmtId="166" formatCode="&quot;$&quot;#,##0"/>
      <fill>
        <patternFill patternType="solid">
          <fgColor indexed="64"/>
          <bgColor theme="4"/>
        </patternFill>
      </fill>
      <alignment horizontal="right" vertical="center" textRotation="0" wrapText="0" indent="1" justifyLastLine="0" shrinkToFit="0" readingOrder="0"/>
      <border diagonalUp="0" diagonalDown="0" outline="0">
        <left style="medium">
          <color theme="4" tint="0.79998168889431442"/>
        </left>
        <right style="medium">
          <color theme="4" tint="0.79998168889431442"/>
        </right>
        <top/>
        <bottom/>
      </border>
    </dxf>
    <dxf>
      <font>
        <strike val="0"/>
        <outline val="0"/>
        <shadow val="0"/>
        <u val="none"/>
        <vertAlign val="baseline"/>
        <sz val="10"/>
        <color indexed="63"/>
        <name val="Microsoft Sans Serif"/>
        <scheme val="minor"/>
      </font>
      <numFmt numFmtId="166" formatCode="&quot;$&quot;#,##0"/>
      <fill>
        <patternFill patternType="solid">
          <fgColor indexed="64"/>
          <bgColor theme="6" tint="0.59999389629810485"/>
        </patternFill>
      </fill>
      <alignment horizontal="right" vertical="center" textRotation="0" wrapText="0" indent="1" justifyLastLine="0" shrinkToFit="0" readingOrder="0"/>
      <border diagonalUp="0" diagonalDown="0" outline="0">
        <left style="medium">
          <color theme="6" tint="0.79998168889431442"/>
        </left>
        <right style="medium">
          <color theme="6" tint="0.79998168889431442"/>
        </right>
        <top style="medium">
          <color theme="6" tint="0.79998168889431442"/>
        </top>
        <bottom style="medium">
          <color theme="6" tint="0.79998168889431442"/>
        </bottom>
      </border>
    </dxf>
    <dxf>
      <font>
        <b val="0"/>
        <i val="0"/>
        <strike val="0"/>
        <condense val="0"/>
        <extend val="0"/>
        <outline val="0"/>
        <shadow val="0"/>
        <u val="none"/>
        <vertAlign val="baseline"/>
        <sz val="10"/>
        <color theme="3"/>
        <name val="Microsoft Sans Serif"/>
        <family val="2"/>
        <scheme val="minor"/>
      </font>
      <numFmt numFmtId="166" formatCode="&quot;$&quot;#,##0"/>
      <fill>
        <patternFill patternType="solid">
          <fgColor indexed="64"/>
          <bgColor theme="4"/>
        </patternFill>
      </fill>
      <alignment horizontal="right" vertical="center" textRotation="0" wrapText="0" indent="1" justifyLastLine="0" shrinkToFit="0" readingOrder="0"/>
      <border diagonalUp="0" diagonalDown="0" outline="0">
        <left style="medium">
          <color theme="4" tint="0.79998168889431442"/>
        </left>
        <right style="medium">
          <color theme="4" tint="0.79998168889431442"/>
        </right>
        <top/>
        <bottom/>
      </border>
    </dxf>
    <dxf>
      <font>
        <strike val="0"/>
        <outline val="0"/>
        <shadow val="0"/>
        <u val="none"/>
        <vertAlign val="baseline"/>
        <sz val="10"/>
        <color indexed="63"/>
        <name val="Microsoft Sans Serif"/>
        <scheme val="minor"/>
      </font>
      <numFmt numFmtId="166" formatCode="&quot;$&quot;#,##0"/>
      <fill>
        <patternFill patternType="solid">
          <fgColor indexed="64"/>
          <bgColor theme="6" tint="0.59999389629810485"/>
        </patternFill>
      </fill>
      <alignment horizontal="right" vertical="center" textRotation="0" wrapText="0" indent="1" justifyLastLine="0" shrinkToFit="0" readingOrder="0"/>
      <border diagonalUp="0" diagonalDown="0" outline="0">
        <left style="medium">
          <color theme="6" tint="0.79998168889431442"/>
        </left>
        <right style="medium">
          <color theme="6" tint="0.79998168889431442"/>
        </right>
        <top style="medium">
          <color theme="6" tint="0.79998168889431442"/>
        </top>
        <bottom style="medium">
          <color theme="6" tint="0.79998168889431442"/>
        </bottom>
      </border>
    </dxf>
    <dxf>
      <font>
        <b val="0"/>
        <i val="0"/>
        <strike val="0"/>
        <condense val="0"/>
        <extend val="0"/>
        <outline val="0"/>
        <shadow val="0"/>
        <u val="none"/>
        <vertAlign val="baseline"/>
        <sz val="10"/>
        <color theme="3"/>
        <name val="Microsoft Sans Serif"/>
        <family val="2"/>
        <scheme val="minor"/>
      </font>
      <numFmt numFmtId="166" formatCode="&quot;$&quot;#,##0"/>
      <fill>
        <patternFill patternType="solid">
          <fgColor indexed="64"/>
          <bgColor theme="4"/>
        </patternFill>
      </fill>
      <alignment horizontal="right" vertical="center" textRotation="0" wrapText="0" indent="1" justifyLastLine="0" shrinkToFit="0" readingOrder="0"/>
      <border diagonalUp="0" diagonalDown="0" outline="0">
        <left style="medium">
          <color theme="4" tint="0.79998168889431442"/>
        </left>
        <right style="medium">
          <color theme="4" tint="0.79998168889431442"/>
        </right>
        <top/>
        <bottom/>
      </border>
    </dxf>
    <dxf>
      <font>
        <strike val="0"/>
        <outline val="0"/>
        <shadow val="0"/>
        <u val="none"/>
        <vertAlign val="baseline"/>
        <sz val="10"/>
        <color theme="3"/>
        <name val="Microsoft Sans Serif"/>
        <scheme val="minor"/>
      </font>
      <fill>
        <patternFill patternType="none">
          <fgColor indexed="64"/>
          <bgColor indexed="65"/>
        </patternFill>
      </fill>
      <alignment horizontal="left" vertical="center" textRotation="0" wrapText="0" relativeIndent="1" justifyLastLine="0" shrinkToFit="1" readingOrder="0"/>
      <border diagonalUp="0" diagonalDown="0" outline="0">
        <left style="medium">
          <color theme="4" tint="0.79998168889431442"/>
        </left>
        <right style="medium">
          <color theme="4" tint="0.79998168889431442"/>
        </right>
        <top/>
        <bottom/>
      </border>
    </dxf>
    <dxf>
      <font>
        <b val="0"/>
        <i val="0"/>
        <strike val="0"/>
        <condense val="0"/>
        <extend val="0"/>
        <outline val="0"/>
        <shadow val="0"/>
        <u val="none"/>
        <vertAlign val="baseline"/>
        <sz val="10"/>
        <color theme="3"/>
        <name val="Microsoft Sans Serif"/>
        <family val="2"/>
        <scheme val="minor"/>
      </font>
      <fill>
        <patternFill patternType="solid">
          <fgColor indexed="64"/>
          <bgColor theme="4"/>
        </patternFill>
      </fill>
      <alignment horizontal="left" vertical="center" textRotation="0" wrapText="0" indent="1" justifyLastLine="0" shrinkToFit="0" readingOrder="0"/>
      <border diagonalUp="0" diagonalDown="0" outline="0">
        <left/>
        <right style="medium">
          <color theme="4" tint="0.79998168889431442"/>
        </right>
        <top/>
        <bottom/>
      </border>
    </dxf>
    <dxf>
      <border diagonalUp="0" diagonalDown="0">
        <left/>
        <right/>
        <top style="thin">
          <color theme="4" tint="0.39994506668294322"/>
        </top>
        <bottom style="thin">
          <color theme="4" tint="0.39994506668294322"/>
        </bottom>
      </border>
    </dxf>
    <dxf>
      <font>
        <strike val="0"/>
        <outline val="0"/>
        <shadow val="0"/>
        <u val="none"/>
        <vertAlign val="baseline"/>
        <sz val="10"/>
        <color theme="3"/>
        <name val="Microsoft Sans Serif"/>
        <scheme val="minor"/>
      </font>
      <fill>
        <patternFill patternType="solid">
          <fgColor indexed="64"/>
          <bgColor theme="4"/>
        </patternFill>
      </fill>
      <alignment horizontal="left" vertical="center" textRotation="0" indent="0" justifyLastLine="0" readingOrder="0"/>
    </dxf>
    <dxf>
      <font>
        <strike val="0"/>
        <outline val="0"/>
        <shadow val="0"/>
        <u val="none"/>
        <vertAlign val="baseline"/>
        <sz val="10"/>
        <color theme="3"/>
        <name val="Microsoft Sans Serif"/>
        <scheme val="minor"/>
      </font>
      <fill>
        <patternFill patternType="none">
          <fgColor indexed="64"/>
          <bgColor indexed="65"/>
        </patternFill>
      </fill>
      <alignment horizontal="left" vertical="center" textRotation="0" indent="0" justifyLastLine="0" readingOrder="0"/>
    </dxf>
    <dxf>
      <font>
        <strike val="0"/>
        <outline val="0"/>
        <shadow val="0"/>
        <u val="none"/>
        <vertAlign val="baseline"/>
        <sz val="10"/>
        <color theme="3"/>
        <name val="Microsoft Sans Serif"/>
        <scheme val="minor"/>
      </font>
      <fill>
        <patternFill patternType="none">
          <fgColor indexed="64"/>
          <bgColor indexed="65"/>
        </patternFill>
      </fill>
      <alignment horizontal="left" vertical="center" textRotation="0" indent="0" justifyLastLine="0" readingOrder="0"/>
    </dxf>
    <dxf>
      <font>
        <strike val="0"/>
        <outline val="0"/>
        <shadow val="0"/>
        <u val="none"/>
        <vertAlign val="baseline"/>
        <sz val="10"/>
        <color theme="3"/>
        <name val="Microsoft Sans Serif"/>
        <scheme val="minor"/>
      </font>
      <numFmt numFmtId="166" formatCode="&quot;$&quot;#,##0"/>
      <fill>
        <patternFill patternType="none">
          <fgColor indexed="64"/>
          <bgColor indexed="65"/>
        </patternFill>
      </fill>
      <alignment horizontal="right" vertical="center" textRotation="0" wrapText="0" indent="1" justifyLastLine="0" shrinkToFit="0" readingOrder="0"/>
      <border diagonalUp="0" diagonalDown="0" outline="0">
        <left style="medium">
          <color theme="4" tint="0.79998168889431442"/>
        </left>
        <right style="medium">
          <color theme="4" tint="0.79998168889431442"/>
        </right>
        <top/>
        <bottom/>
      </border>
    </dxf>
    <dxf>
      <font>
        <b val="0"/>
        <i val="0"/>
        <strike val="0"/>
        <condense val="0"/>
        <extend val="0"/>
        <outline val="0"/>
        <shadow val="0"/>
        <u val="none"/>
        <vertAlign val="baseline"/>
        <sz val="10"/>
        <color theme="3"/>
        <name val="Microsoft Sans Serif"/>
        <family val="2"/>
        <scheme val="minor"/>
      </font>
      <numFmt numFmtId="166" formatCode="&quot;$&quot;#,##0"/>
      <fill>
        <patternFill patternType="solid">
          <fgColor indexed="64"/>
          <bgColor theme="4"/>
        </patternFill>
      </fill>
      <alignment horizontal="right" vertical="center" textRotation="0" wrapText="0" indent="1" justifyLastLine="0" shrinkToFit="0" readingOrder="0"/>
      <border diagonalUp="0" diagonalDown="0" outline="0">
        <left style="medium">
          <color theme="4" tint="0.79998168889431442"/>
        </left>
        <right style="medium">
          <color theme="4" tint="0.79998168889431442"/>
        </right>
        <top/>
        <bottom/>
      </border>
    </dxf>
    <dxf>
      <font>
        <strike val="0"/>
        <outline val="0"/>
        <shadow val="0"/>
        <u val="none"/>
        <vertAlign val="baseline"/>
        <sz val="10"/>
        <color theme="3"/>
        <name val="Microsoft Sans Serif"/>
        <scheme val="minor"/>
      </font>
      <numFmt numFmtId="166" formatCode="&quot;$&quot;#,##0"/>
      <fill>
        <patternFill patternType="none">
          <fgColor indexed="64"/>
          <bgColor indexed="65"/>
        </patternFill>
      </fill>
      <alignment horizontal="right" vertical="center" textRotation="0" wrapText="0" indent="1" justifyLastLine="0" shrinkToFit="0" readingOrder="0"/>
      <border diagonalUp="0" diagonalDown="0" outline="0">
        <left style="medium">
          <color theme="4" tint="0.79998168889431442"/>
        </left>
        <right style="medium">
          <color theme="4" tint="0.79998168889431442"/>
        </right>
        <top/>
        <bottom/>
      </border>
    </dxf>
    <dxf>
      <font>
        <b val="0"/>
        <i val="0"/>
        <strike val="0"/>
        <condense val="0"/>
        <extend val="0"/>
        <outline val="0"/>
        <shadow val="0"/>
        <u val="none"/>
        <vertAlign val="baseline"/>
        <sz val="10"/>
        <color theme="3"/>
        <name val="Microsoft Sans Serif"/>
        <family val="2"/>
        <scheme val="minor"/>
      </font>
      <numFmt numFmtId="166" formatCode="&quot;$&quot;#,##0"/>
      <fill>
        <patternFill patternType="solid">
          <fgColor indexed="64"/>
          <bgColor theme="4"/>
        </patternFill>
      </fill>
      <alignment horizontal="right" vertical="center" textRotation="0" wrapText="0" indent="1" justifyLastLine="0" shrinkToFit="0" readingOrder="0"/>
      <border diagonalUp="0" diagonalDown="0" outline="0">
        <left style="medium">
          <color theme="4" tint="0.79998168889431442"/>
        </left>
        <right style="medium">
          <color theme="4" tint="0.79998168889431442"/>
        </right>
        <top/>
        <bottom/>
      </border>
    </dxf>
    <dxf>
      <font>
        <strike val="0"/>
        <outline val="0"/>
        <shadow val="0"/>
        <u val="none"/>
        <vertAlign val="baseline"/>
        <sz val="10"/>
        <color theme="3"/>
        <name val="Microsoft Sans Serif"/>
        <scheme val="minor"/>
      </font>
      <numFmt numFmtId="166" formatCode="&quot;$&quot;#,##0"/>
      <fill>
        <patternFill patternType="none">
          <fgColor indexed="64"/>
          <bgColor indexed="65"/>
        </patternFill>
      </fill>
      <alignment horizontal="right" vertical="center" textRotation="0" wrapText="0" indent="1" justifyLastLine="0" shrinkToFit="0" readingOrder="0"/>
      <border diagonalUp="0" diagonalDown="0" outline="0">
        <left style="medium">
          <color theme="4" tint="0.79998168889431442"/>
        </left>
        <right style="medium">
          <color theme="4" tint="0.79998168889431442"/>
        </right>
        <top/>
        <bottom/>
      </border>
    </dxf>
    <dxf>
      <font>
        <b val="0"/>
        <i val="0"/>
        <strike val="0"/>
        <condense val="0"/>
        <extend val="0"/>
        <outline val="0"/>
        <shadow val="0"/>
        <u val="none"/>
        <vertAlign val="baseline"/>
        <sz val="10"/>
        <color theme="3"/>
        <name val="Microsoft Sans Serif"/>
        <family val="2"/>
        <scheme val="minor"/>
      </font>
      <numFmt numFmtId="166" formatCode="&quot;$&quot;#,##0"/>
      <fill>
        <patternFill patternType="solid">
          <fgColor indexed="64"/>
          <bgColor theme="4"/>
        </patternFill>
      </fill>
      <alignment horizontal="right" vertical="center" textRotation="0" wrapText="0" indent="1" justifyLastLine="0" shrinkToFit="0" readingOrder="0"/>
      <border diagonalUp="0" diagonalDown="0" outline="0">
        <left style="medium">
          <color theme="4" tint="0.79998168889431442"/>
        </left>
        <right style="medium">
          <color theme="4" tint="0.79998168889431442"/>
        </right>
        <top/>
        <bottom/>
      </border>
    </dxf>
    <dxf>
      <font>
        <strike val="0"/>
        <outline val="0"/>
        <shadow val="0"/>
        <u val="none"/>
        <vertAlign val="baseline"/>
        <sz val="10"/>
        <color theme="3"/>
        <name val="Microsoft Sans Serif"/>
        <scheme val="minor"/>
      </font>
      <fill>
        <patternFill patternType="none">
          <fgColor indexed="64"/>
          <bgColor indexed="65"/>
        </patternFill>
      </fill>
      <alignment horizontal="left" vertical="center" textRotation="0" wrapText="0" relativeIndent="1" justifyLastLine="0" shrinkToFit="1" readingOrder="0"/>
      <border diagonalUp="0" diagonalDown="0" outline="0">
        <left/>
        <right style="medium">
          <color theme="4" tint="0.79998168889431442"/>
        </right>
        <top/>
        <bottom/>
      </border>
    </dxf>
    <dxf>
      <font>
        <b val="0"/>
        <i val="0"/>
        <strike val="0"/>
        <condense val="0"/>
        <extend val="0"/>
        <outline val="0"/>
        <shadow val="0"/>
        <u val="none"/>
        <vertAlign val="baseline"/>
        <sz val="10"/>
        <color theme="3"/>
        <name val="Microsoft Sans Serif"/>
        <family val="2"/>
        <scheme val="minor"/>
      </font>
      <fill>
        <patternFill patternType="solid">
          <fgColor indexed="64"/>
          <bgColor theme="4"/>
        </patternFill>
      </fill>
      <alignment horizontal="left" vertical="center" textRotation="0" wrapText="0" indent="1" justifyLastLine="0" shrinkToFit="0" readingOrder="0"/>
      <border diagonalUp="0" diagonalDown="0" outline="0">
        <left/>
        <right style="medium">
          <color theme="4" tint="0.79998168889431442"/>
        </right>
        <top/>
        <bottom/>
      </border>
    </dxf>
    <dxf>
      <border diagonalUp="0" diagonalDown="0">
        <left/>
        <right/>
        <top style="thin">
          <color theme="4" tint="0.39994506668294322"/>
        </top>
        <bottom style="thin">
          <color theme="4" tint="0.39994506668294322"/>
        </bottom>
      </border>
    </dxf>
    <dxf>
      <font>
        <strike val="0"/>
        <outline val="0"/>
        <shadow val="0"/>
        <u val="none"/>
        <vertAlign val="baseline"/>
        <sz val="10"/>
        <color theme="3"/>
        <name val="Microsoft Sans Serif"/>
        <scheme val="minor"/>
      </font>
      <fill>
        <patternFill patternType="solid">
          <fgColor indexed="64"/>
          <bgColor theme="4"/>
        </patternFill>
      </fill>
      <alignment horizontal="left" vertical="center" textRotation="0" indent="0" justifyLastLine="0" readingOrder="0"/>
    </dxf>
    <dxf>
      <font>
        <strike val="0"/>
        <outline val="0"/>
        <shadow val="0"/>
        <u val="none"/>
        <vertAlign val="baseline"/>
        <sz val="10"/>
        <color theme="3"/>
        <name val="Microsoft Sans Serif"/>
        <scheme val="minor"/>
      </font>
      <fill>
        <patternFill patternType="none">
          <fgColor indexed="64"/>
          <bgColor indexed="65"/>
        </patternFill>
      </fill>
      <alignment horizontal="left" vertical="center" textRotation="0" indent="0" justifyLastLine="0" readingOrder="0"/>
    </dxf>
    <dxf>
      <font>
        <strike val="0"/>
        <outline val="0"/>
        <shadow val="0"/>
        <u val="none"/>
        <vertAlign val="baseline"/>
        <sz val="10"/>
        <color theme="3"/>
        <name val="Microsoft Sans Serif"/>
        <scheme val="minor"/>
      </font>
      <fill>
        <patternFill patternType="none">
          <fgColor indexed="64"/>
          <bgColor indexed="65"/>
        </patternFill>
      </fill>
      <alignment horizontal="left" vertical="center" textRotation="0" indent="0" justifyLastLine="0" readingOrder="0"/>
    </dxf>
    <dxf>
      <font>
        <strike val="0"/>
        <outline val="0"/>
        <shadow val="0"/>
        <u val="none"/>
        <vertAlign val="baseline"/>
        <sz val="10"/>
        <color theme="3"/>
        <name val="Microsoft Sans Serif"/>
        <scheme val="minor"/>
      </font>
      <numFmt numFmtId="166" formatCode="&quot;$&quot;#,##0"/>
      <fill>
        <patternFill patternType="none">
          <fgColor indexed="64"/>
          <bgColor indexed="65"/>
        </patternFill>
      </fill>
      <alignment horizontal="right" vertical="center" textRotation="0" wrapText="0" indent="1" justifyLastLine="0" shrinkToFit="0" readingOrder="0"/>
      <border diagonalUp="0" diagonalDown="0" outline="0">
        <left style="medium">
          <color theme="4" tint="0.79998168889431442"/>
        </left>
        <right style="medium">
          <color theme="4" tint="0.79998168889431442"/>
        </right>
        <top/>
        <bottom/>
      </border>
    </dxf>
    <dxf>
      <font>
        <b val="0"/>
        <i val="0"/>
        <strike val="0"/>
        <condense val="0"/>
        <extend val="0"/>
        <outline val="0"/>
        <shadow val="0"/>
        <u val="none"/>
        <vertAlign val="baseline"/>
        <sz val="10"/>
        <color theme="3"/>
        <name val="Microsoft Sans Serif"/>
        <family val="2"/>
        <scheme val="minor"/>
      </font>
      <numFmt numFmtId="166" formatCode="&quot;$&quot;#,##0"/>
      <fill>
        <patternFill patternType="solid">
          <fgColor indexed="64"/>
          <bgColor theme="4"/>
        </patternFill>
      </fill>
      <alignment horizontal="right" vertical="center" textRotation="0" wrapText="0" indent="1" justifyLastLine="0" shrinkToFit="0" readingOrder="0"/>
      <border diagonalUp="0" diagonalDown="0" outline="0">
        <left style="medium">
          <color theme="4" tint="0.79998168889431442"/>
        </left>
        <right style="medium">
          <color theme="4" tint="0.79998168889431442"/>
        </right>
        <top/>
        <bottom/>
      </border>
    </dxf>
    <dxf>
      <font>
        <strike val="0"/>
        <outline val="0"/>
        <shadow val="0"/>
        <u val="none"/>
        <vertAlign val="baseline"/>
        <sz val="10"/>
        <color theme="3"/>
        <name val="Microsoft Sans Serif"/>
        <scheme val="minor"/>
      </font>
      <numFmt numFmtId="166" formatCode="&quot;$&quot;#,##0"/>
      <fill>
        <patternFill patternType="none">
          <fgColor indexed="64"/>
          <bgColor indexed="65"/>
        </patternFill>
      </fill>
      <alignment horizontal="right" vertical="center" textRotation="0" wrapText="0" indent="1" justifyLastLine="0" shrinkToFit="0" readingOrder="0"/>
      <border diagonalUp="0" diagonalDown="0" outline="0">
        <left style="medium">
          <color theme="4" tint="0.79998168889431442"/>
        </left>
        <right style="medium">
          <color theme="4" tint="0.79998168889431442"/>
        </right>
      </border>
    </dxf>
    <dxf>
      <font>
        <b val="0"/>
        <i val="0"/>
        <strike val="0"/>
        <condense val="0"/>
        <extend val="0"/>
        <outline val="0"/>
        <shadow val="0"/>
        <u val="none"/>
        <vertAlign val="baseline"/>
        <sz val="10"/>
        <color theme="3"/>
        <name val="Microsoft Sans Serif"/>
        <family val="2"/>
        <scheme val="minor"/>
      </font>
      <numFmt numFmtId="166" formatCode="&quot;$&quot;#,##0"/>
      <fill>
        <patternFill patternType="solid">
          <fgColor indexed="64"/>
          <bgColor theme="4"/>
        </patternFill>
      </fill>
      <alignment horizontal="right" vertical="center" textRotation="0" wrapText="0" indent="1" justifyLastLine="0" shrinkToFit="0" readingOrder="0"/>
      <border diagonalUp="0" diagonalDown="0" outline="0">
        <left style="medium">
          <color theme="4" tint="0.79998168889431442"/>
        </left>
        <right style="medium">
          <color theme="4" tint="0.79998168889431442"/>
        </right>
        <top/>
        <bottom/>
      </border>
    </dxf>
    <dxf>
      <font>
        <strike val="0"/>
        <outline val="0"/>
        <shadow val="0"/>
        <u val="none"/>
        <vertAlign val="baseline"/>
        <sz val="10"/>
        <color theme="3"/>
        <name val="Microsoft Sans Serif"/>
        <scheme val="minor"/>
      </font>
      <numFmt numFmtId="166" formatCode="&quot;$&quot;#,##0"/>
      <fill>
        <patternFill patternType="none">
          <fgColor indexed="64"/>
          <bgColor indexed="65"/>
        </patternFill>
      </fill>
      <alignment horizontal="right" vertical="center" textRotation="0" wrapText="0" indent="1" justifyLastLine="0" shrinkToFit="0" readingOrder="0"/>
      <border diagonalUp="0" diagonalDown="0" outline="0">
        <left/>
        <right style="medium">
          <color theme="4" tint="0.79998168889431442"/>
        </right>
      </border>
    </dxf>
    <dxf>
      <font>
        <b val="0"/>
        <i val="0"/>
        <strike val="0"/>
        <condense val="0"/>
        <extend val="0"/>
        <outline val="0"/>
        <shadow val="0"/>
        <u val="none"/>
        <vertAlign val="baseline"/>
        <sz val="10"/>
        <color theme="3"/>
        <name val="Microsoft Sans Serif"/>
        <family val="2"/>
        <scheme val="minor"/>
      </font>
      <numFmt numFmtId="166" formatCode="&quot;$&quot;#,##0"/>
      <fill>
        <patternFill patternType="solid">
          <fgColor indexed="64"/>
          <bgColor theme="4"/>
        </patternFill>
      </fill>
      <alignment horizontal="right" vertical="center" textRotation="0" wrapText="0" indent="1" justifyLastLine="0" shrinkToFit="0" readingOrder="0"/>
      <border diagonalUp="0" diagonalDown="0" outline="0">
        <left/>
        <right style="medium">
          <color theme="4" tint="0.79998168889431442"/>
        </right>
        <top/>
        <bottom/>
      </border>
    </dxf>
    <dxf>
      <font>
        <strike val="0"/>
        <outline val="0"/>
        <shadow val="0"/>
        <u val="none"/>
        <vertAlign val="baseline"/>
        <sz val="10"/>
        <color theme="3"/>
        <name val="Microsoft Sans Serif"/>
        <scheme val="minor"/>
      </font>
      <fill>
        <patternFill patternType="none">
          <fgColor indexed="64"/>
          <bgColor indexed="65"/>
        </patternFill>
      </fill>
      <alignment horizontal="left" vertical="center" textRotation="0" wrapText="0" relativeIndent="1" justifyLastLine="0" shrinkToFit="1" readingOrder="0"/>
      <border diagonalUp="0" diagonalDown="0" outline="0">
        <left style="medium">
          <color theme="4" tint="0.79998168889431442"/>
        </left>
        <right style="medium">
          <color theme="4" tint="0.79998168889431442"/>
        </right>
        <top/>
        <bottom/>
      </border>
    </dxf>
    <dxf>
      <font>
        <b val="0"/>
        <i val="0"/>
        <strike val="0"/>
        <condense val="0"/>
        <extend val="0"/>
        <outline val="0"/>
        <shadow val="0"/>
        <u val="none"/>
        <vertAlign val="baseline"/>
        <sz val="10"/>
        <color theme="3"/>
        <name val="Microsoft Sans Serif"/>
        <family val="2"/>
        <scheme val="minor"/>
      </font>
      <fill>
        <patternFill patternType="solid">
          <fgColor indexed="64"/>
          <bgColor theme="4"/>
        </patternFill>
      </fill>
      <alignment horizontal="left" vertical="center" textRotation="0" wrapText="0" indent="1" justifyLastLine="0" shrinkToFit="0" readingOrder="0"/>
      <border diagonalUp="0" diagonalDown="0" outline="0">
        <left/>
        <right style="medium">
          <color theme="4" tint="0.79998168889431442"/>
        </right>
        <top/>
        <bottom/>
      </border>
    </dxf>
    <dxf>
      <border diagonalUp="0" diagonalDown="0">
        <left/>
        <right/>
        <top style="thin">
          <color theme="4" tint="0.39994506668294322"/>
        </top>
        <bottom style="thin">
          <color theme="4" tint="0.39994506668294322"/>
        </bottom>
      </border>
    </dxf>
    <dxf>
      <font>
        <strike val="0"/>
        <outline val="0"/>
        <shadow val="0"/>
        <u val="none"/>
        <vertAlign val="baseline"/>
        <sz val="10"/>
        <color theme="3"/>
        <name val="Microsoft Sans Serif"/>
        <scheme val="minor"/>
      </font>
      <fill>
        <patternFill patternType="solid">
          <fgColor indexed="64"/>
          <bgColor theme="4"/>
        </patternFill>
      </fill>
      <alignment horizontal="left" vertical="center" textRotation="0" indent="0" justifyLastLine="0" readingOrder="0"/>
    </dxf>
    <dxf>
      <font>
        <strike val="0"/>
        <outline val="0"/>
        <shadow val="0"/>
        <u val="none"/>
        <vertAlign val="baseline"/>
        <sz val="10"/>
        <color theme="3"/>
        <name val="Microsoft Sans Serif"/>
        <scheme val="minor"/>
      </font>
      <fill>
        <patternFill patternType="none">
          <fgColor indexed="64"/>
          <bgColor indexed="65"/>
        </patternFill>
      </fill>
      <alignment horizontal="left" vertical="center" textRotation="0" indent="0" justifyLastLine="0" readingOrder="0"/>
    </dxf>
    <dxf>
      <font>
        <strike val="0"/>
        <outline val="0"/>
        <shadow val="0"/>
        <u val="none"/>
        <vertAlign val="baseline"/>
        <sz val="10"/>
        <color theme="3"/>
        <name val="Microsoft Sans Serif"/>
        <scheme val="minor"/>
      </font>
      <fill>
        <patternFill patternType="none">
          <fgColor indexed="64"/>
          <bgColor indexed="65"/>
        </patternFill>
      </fill>
      <alignment horizontal="left" vertical="center" textRotation="0" indent="0" justifyLastLine="0" readingOrder="0"/>
    </dxf>
    <dxf>
      <font>
        <strike val="0"/>
        <outline val="0"/>
        <shadow val="0"/>
        <u val="none"/>
        <vertAlign val="baseline"/>
        <sz val="10"/>
        <color theme="3"/>
        <name val="Microsoft Sans Serif"/>
        <scheme val="minor"/>
      </font>
      <numFmt numFmtId="166" formatCode="&quot;$&quot;#,##0"/>
      <fill>
        <patternFill patternType="none">
          <fgColor indexed="64"/>
          <bgColor indexed="65"/>
        </patternFill>
      </fill>
      <alignment horizontal="right" vertical="center" textRotation="0" wrapText="0" indent="1" justifyLastLine="0" shrinkToFit="0" readingOrder="0"/>
      <border diagonalUp="0" diagonalDown="0" outline="0">
        <left style="thin">
          <color theme="4" tint="0.39994506668294322"/>
        </left>
        <right style="medium">
          <color theme="4" tint="0.79998168889431442"/>
        </right>
        <top/>
        <bottom/>
      </border>
    </dxf>
    <dxf>
      <font>
        <strike val="0"/>
        <outline val="0"/>
        <shadow val="0"/>
        <u val="none"/>
        <vertAlign val="baseline"/>
        <sz val="10"/>
        <color theme="3"/>
        <name val="Microsoft Sans Serif"/>
        <scheme val="minor"/>
      </font>
      <numFmt numFmtId="167" formatCode="&quot;£&quot;#,##0"/>
      <fill>
        <patternFill patternType="solid">
          <fgColor indexed="64"/>
          <bgColor theme="4"/>
        </patternFill>
      </fill>
      <alignment horizontal="right" vertical="center" textRotation="0" wrapText="0" indent="0" justifyLastLine="0" shrinkToFit="0" readingOrder="0"/>
    </dxf>
    <dxf>
      <font>
        <strike val="0"/>
        <outline val="0"/>
        <shadow val="0"/>
        <u val="none"/>
        <vertAlign val="baseline"/>
        <sz val="10"/>
        <color theme="3"/>
        <name val="Microsoft Sans Serif"/>
        <scheme val="minor"/>
      </font>
      <numFmt numFmtId="166" formatCode="&quot;$&quot;#,##0"/>
      <fill>
        <patternFill patternType="none">
          <fgColor indexed="64"/>
          <bgColor indexed="65"/>
        </patternFill>
      </fill>
      <alignment horizontal="right" vertical="center" textRotation="0" wrapText="0" indent="1" justifyLastLine="0" shrinkToFit="0" readingOrder="0"/>
      <border diagonalUp="0" diagonalDown="0" outline="0">
        <left style="medium">
          <color theme="4" tint="0.79998168889431442"/>
        </left>
        <right style="medium">
          <color theme="4" tint="0.79998168889431442"/>
        </right>
      </border>
    </dxf>
    <dxf>
      <font>
        <strike val="0"/>
        <outline val="0"/>
        <shadow val="0"/>
        <u val="none"/>
        <vertAlign val="baseline"/>
        <sz val="10"/>
        <color theme="3"/>
        <name val="Microsoft Sans Serif"/>
        <scheme val="minor"/>
      </font>
      <numFmt numFmtId="167" formatCode="&quot;£&quot;#,##0"/>
      <fill>
        <patternFill patternType="solid">
          <fgColor indexed="64"/>
          <bgColor theme="4"/>
        </patternFill>
      </fill>
      <alignment horizontal="right" vertical="center" textRotation="0" wrapText="0" indent="0" justifyLastLine="0" shrinkToFit="0" readingOrder="0"/>
      <border diagonalUp="0" diagonalDown="0" outline="0">
        <left style="medium">
          <color theme="4" tint="0.79998168889431442"/>
        </left>
        <right style="medium">
          <color theme="4" tint="0.79998168889431442"/>
        </right>
      </border>
    </dxf>
    <dxf>
      <font>
        <strike val="0"/>
        <outline val="0"/>
        <shadow val="0"/>
        <u val="none"/>
        <vertAlign val="baseline"/>
        <sz val="10"/>
        <color theme="3"/>
        <name val="Microsoft Sans Serif"/>
        <scheme val="minor"/>
      </font>
      <numFmt numFmtId="166" formatCode="&quot;$&quot;#,##0"/>
      <fill>
        <patternFill patternType="none">
          <fgColor indexed="64"/>
          <bgColor indexed="65"/>
        </patternFill>
      </fill>
      <alignment horizontal="right" vertical="center" textRotation="0" wrapText="0" indent="1" justifyLastLine="0" shrinkToFit="0" readingOrder="0"/>
      <border diagonalUp="0" diagonalDown="0" outline="0">
        <left/>
        <right style="medium">
          <color theme="4" tint="0.79998168889431442"/>
        </right>
      </border>
    </dxf>
    <dxf>
      <font>
        <strike val="0"/>
        <outline val="0"/>
        <shadow val="0"/>
        <u val="none"/>
        <vertAlign val="baseline"/>
        <sz val="10"/>
        <color theme="3"/>
        <name val="Microsoft Sans Serif"/>
        <scheme val="minor"/>
      </font>
      <numFmt numFmtId="167" formatCode="&quot;£&quot;#,##0"/>
      <fill>
        <patternFill patternType="solid">
          <fgColor indexed="64"/>
          <bgColor theme="4"/>
        </patternFill>
      </fill>
      <alignment horizontal="right" vertical="center" textRotation="0" wrapText="0" indent="0" justifyLastLine="0" shrinkToFit="0" readingOrder="0"/>
      <border diagonalUp="0" diagonalDown="0" outline="0">
        <right style="medium">
          <color theme="4" tint="0.79998168889431442"/>
        </right>
      </border>
    </dxf>
    <dxf>
      <font>
        <strike val="0"/>
        <outline val="0"/>
        <shadow val="0"/>
        <u val="none"/>
        <vertAlign val="baseline"/>
        <sz val="10"/>
        <color theme="3"/>
        <name val="Microsoft Sans Serif"/>
        <scheme val="minor"/>
      </font>
      <fill>
        <patternFill patternType="none">
          <fgColor indexed="64"/>
          <bgColor indexed="65"/>
        </patternFill>
      </fill>
      <alignment horizontal="left" vertical="center" textRotation="0" wrapText="0" relativeIndent="1" justifyLastLine="0" shrinkToFit="1" readingOrder="0"/>
      <border diagonalUp="0" diagonalDown="0" outline="0">
        <left/>
        <right style="medium">
          <color theme="4" tint="0.79998168889431442"/>
        </right>
        <top/>
        <bottom/>
      </border>
    </dxf>
    <dxf>
      <font>
        <strike val="0"/>
        <outline val="0"/>
        <shadow val="0"/>
        <u val="none"/>
        <vertAlign val="baseline"/>
        <sz val="10"/>
        <color theme="3"/>
        <name val="Microsoft Sans Serif"/>
        <scheme val="minor"/>
      </font>
      <fill>
        <patternFill patternType="solid">
          <fgColor indexed="64"/>
          <bgColor theme="4"/>
        </patternFill>
      </fill>
      <alignment horizontal="left" vertical="center" textRotation="0" wrapText="0" relativeIndent="1" justifyLastLine="0" readingOrder="0"/>
      <border diagonalUp="0" diagonalDown="0" outline="0">
        <left/>
        <right style="medium">
          <color theme="4" tint="0.79998168889431442"/>
        </right>
      </border>
    </dxf>
    <dxf>
      <border diagonalUp="0" diagonalDown="0">
        <left/>
        <right/>
        <top style="thin">
          <color theme="4" tint="0.39994506668294322"/>
        </top>
        <bottom style="thin">
          <color theme="4" tint="0.39994506668294322"/>
        </bottom>
      </border>
    </dxf>
    <dxf>
      <font>
        <strike val="0"/>
        <outline val="0"/>
        <shadow val="0"/>
        <u val="none"/>
        <vertAlign val="baseline"/>
        <sz val="10"/>
        <color theme="3"/>
        <name val="Microsoft Sans Serif"/>
        <scheme val="minor"/>
      </font>
      <fill>
        <patternFill patternType="solid">
          <fgColor indexed="64"/>
          <bgColor theme="4"/>
        </patternFill>
      </fill>
      <alignment horizontal="left" vertical="center" textRotation="0" indent="0" justifyLastLine="0" readingOrder="0"/>
    </dxf>
    <dxf>
      <font>
        <strike val="0"/>
        <outline val="0"/>
        <shadow val="0"/>
        <u val="none"/>
        <vertAlign val="baseline"/>
        <sz val="10"/>
        <color theme="3"/>
        <name val="Microsoft Sans Serif"/>
        <scheme val="minor"/>
      </font>
      <fill>
        <patternFill patternType="none">
          <fgColor indexed="64"/>
          <bgColor indexed="65"/>
        </patternFill>
      </fill>
      <alignment horizontal="left" vertical="center" textRotation="0" indent="0" justifyLastLine="0" readingOrder="0"/>
    </dxf>
    <dxf>
      <font>
        <strike val="0"/>
        <outline val="0"/>
        <shadow val="0"/>
        <u val="none"/>
        <vertAlign val="baseline"/>
        <sz val="10"/>
        <color theme="3"/>
        <name val="Microsoft Sans Serif"/>
        <scheme val="minor"/>
      </font>
      <fill>
        <patternFill patternType="none">
          <fgColor indexed="64"/>
          <bgColor indexed="65"/>
        </patternFill>
      </fill>
      <alignment horizontal="left" vertical="center" textRotation="0" indent="0" justifyLastLine="0" readingOrder="0"/>
    </dxf>
    <dxf>
      <font>
        <strike val="0"/>
        <outline val="0"/>
        <shadow val="0"/>
        <u val="none"/>
        <vertAlign val="baseline"/>
        <sz val="10"/>
        <color theme="3"/>
        <name val="Microsoft Sans Serif"/>
        <scheme val="minor"/>
      </font>
      <numFmt numFmtId="166" formatCode="&quot;$&quot;#,##0"/>
      <fill>
        <patternFill patternType="none">
          <fgColor indexed="64"/>
          <bgColor indexed="65"/>
        </patternFill>
      </fill>
      <alignment horizontal="right" vertical="center" textRotation="0" wrapText="0" indent="1" justifyLastLine="0" shrinkToFit="0" readingOrder="0"/>
      <border diagonalUp="0" diagonalDown="0" outline="0">
        <left style="medium">
          <color theme="6" tint="0.79998168889431442"/>
        </left>
        <right style="medium">
          <color theme="6" tint="0.79998168889431442"/>
        </right>
        <top/>
        <bottom/>
      </border>
    </dxf>
    <dxf>
      <font>
        <b val="0"/>
        <i val="0"/>
        <strike val="0"/>
        <condense val="0"/>
        <extend val="0"/>
        <outline val="0"/>
        <shadow val="0"/>
        <u val="none"/>
        <vertAlign val="baseline"/>
        <sz val="10"/>
        <color theme="4"/>
        <name val="Microsoft Sans Serif"/>
        <family val="2"/>
        <scheme val="minor"/>
      </font>
      <numFmt numFmtId="166" formatCode="&quot;$&quot;#,##0"/>
      <fill>
        <patternFill patternType="solid">
          <fgColor indexed="64"/>
          <bgColor theme="3"/>
        </patternFill>
      </fill>
      <alignment horizontal="right" vertical="center" textRotation="0" wrapText="0" indent="1" justifyLastLine="0" shrinkToFit="0" readingOrder="0"/>
      <border diagonalUp="0" diagonalDown="0" outline="0">
        <left style="medium">
          <color theme="6" tint="0.79998168889431442"/>
        </left>
        <right style="medium">
          <color theme="6" tint="0.79998168889431442"/>
        </right>
        <top style="medium">
          <color theme="3"/>
        </top>
        <bottom style="medium">
          <color theme="6" tint="0.79998168889431442"/>
        </bottom>
      </border>
    </dxf>
    <dxf>
      <font>
        <strike val="0"/>
        <outline val="0"/>
        <shadow val="0"/>
        <u val="none"/>
        <vertAlign val="baseline"/>
        <sz val="10"/>
        <color theme="3"/>
        <name val="Microsoft Sans Serif"/>
        <scheme val="minor"/>
      </font>
      <numFmt numFmtId="166" formatCode="&quot;$&quot;#,##0"/>
      <fill>
        <patternFill patternType="none">
          <fgColor indexed="64"/>
          <bgColor indexed="65"/>
        </patternFill>
      </fill>
      <alignment horizontal="right" vertical="center" textRotation="0" wrapText="0" indent="1" justifyLastLine="0" shrinkToFit="0" readingOrder="0"/>
      <border diagonalUp="0" diagonalDown="0" outline="0">
        <left style="medium">
          <color theme="6" tint="0.79998168889431442"/>
        </left>
        <right style="medium">
          <color theme="6" tint="0.79998168889431442"/>
        </right>
        <top/>
        <bottom/>
      </border>
    </dxf>
    <dxf>
      <font>
        <b val="0"/>
        <i val="0"/>
        <strike val="0"/>
        <condense val="0"/>
        <extend val="0"/>
        <outline val="0"/>
        <shadow val="0"/>
        <u val="none"/>
        <vertAlign val="baseline"/>
        <sz val="10"/>
        <color theme="4"/>
        <name val="Microsoft Sans Serif"/>
        <family val="2"/>
        <scheme val="minor"/>
      </font>
      <numFmt numFmtId="166" formatCode="&quot;$&quot;#,##0"/>
      <fill>
        <patternFill patternType="solid">
          <fgColor indexed="64"/>
          <bgColor theme="3"/>
        </patternFill>
      </fill>
      <alignment horizontal="right" vertical="center" textRotation="0" wrapText="0" indent="1" justifyLastLine="0" shrinkToFit="0" readingOrder="0"/>
      <border diagonalUp="0" diagonalDown="0" outline="0">
        <left style="medium">
          <color theme="6" tint="0.79998168889431442"/>
        </left>
        <right style="medium">
          <color theme="6" tint="0.79998168889431442"/>
        </right>
        <top style="medium">
          <color theme="3"/>
        </top>
        <bottom style="medium">
          <color theme="6" tint="0.79998168889431442"/>
        </bottom>
      </border>
    </dxf>
    <dxf>
      <font>
        <strike val="0"/>
        <outline val="0"/>
        <shadow val="0"/>
        <u val="none"/>
        <vertAlign val="baseline"/>
        <sz val="10"/>
        <color theme="3"/>
        <name val="Microsoft Sans Serif"/>
        <scheme val="minor"/>
      </font>
      <numFmt numFmtId="166" formatCode="&quot;$&quot;#,##0"/>
      <fill>
        <patternFill patternType="none">
          <fgColor indexed="64"/>
          <bgColor indexed="65"/>
        </patternFill>
      </fill>
      <alignment horizontal="right" vertical="center" textRotation="0" wrapText="0" indent="1" justifyLastLine="0" shrinkToFit="0" readingOrder="0"/>
      <border diagonalUp="0" diagonalDown="0" outline="0">
        <left style="medium">
          <color theme="6" tint="0.79998168889431442"/>
        </left>
        <right style="medium">
          <color theme="6" tint="0.79998168889431442"/>
        </right>
        <top/>
        <bottom/>
      </border>
    </dxf>
    <dxf>
      <font>
        <b val="0"/>
        <i val="0"/>
        <strike val="0"/>
        <condense val="0"/>
        <extend val="0"/>
        <outline val="0"/>
        <shadow val="0"/>
        <u val="none"/>
        <vertAlign val="baseline"/>
        <sz val="10"/>
        <color theme="4"/>
        <name val="Microsoft Sans Serif"/>
        <family val="2"/>
        <scheme val="minor"/>
      </font>
      <numFmt numFmtId="166" formatCode="&quot;$&quot;#,##0"/>
      <fill>
        <patternFill patternType="solid">
          <fgColor indexed="64"/>
          <bgColor theme="3"/>
        </patternFill>
      </fill>
      <alignment horizontal="right" vertical="center" textRotation="0" wrapText="0" indent="1" justifyLastLine="0" shrinkToFit="0" readingOrder="0"/>
      <border diagonalUp="0" diagonalDown="0" outline="0">
        <left style="medium">
          <color theme="6" tint="0.79998168889431442"/>
        </left>
        <right style="medium">
          <color theme="6" tint="0.79998168889431442"/>
        </right>
        <top style="medium">
          <color theme="3"/>
        </top>
        <bottom style="medium">
          <color theme="6" tint="0.79998168889431442"/>
        </bottom>
      </border>
    </dxf>
    <dxf>
      <font>
        <strike val="0"/>
        <outline val="0"/>
        <shadow val="0"/>
        <u val="none"/>
        <vertAlign val="baseline"/>
        <sz val="10"/>
        <color theme="3"/>
        <name val="Microsoft Sans Serif"/>
        <scheme val="minor"/>
      </font>
      <fill>
        <patternFill patternType="none">
          <fgColor indexed="64"/>
          <bgColor indexed="65"/>
        </patternFill>
      </fill>
      <alignment horizontal="left" vertical="center" textRotation="0" wrapText="0" relativeIndent="1" justifyLastLine="0" shrinkToFit="1" readingOrder="0"/>
      <border diagonalUp="0" diagonalDown="0" outline="0">
        <left style="medium">
          <color theme="6" tint="0.79998168889431442"/>
        </left>
        <right style="medium">
          <color theme="6" tint="0.79998168889431442"/>
        </right>
        <top/>
        <bottom/>
      </border>
    </dxf>
    <dxf>
      <font>
        <b val="0"/>
        <i val="0"/>
        <strike val="0"/>
        <condense val="0"/>
        <extend val="0"/>
        <outline val="0"/>
        <shadow val="0"/>
        <u val="none"/>
        <vertAlign val="baseline"/>
        <sz val="10"/>
        <color theme="4"/>
        <name val="Microsoft Sans Serif"/>
        <family val="2"/>
        <scheme val="minor"/>
      </font>
      <fill>
        <patternFill patternType="solid">
          <fgColor indexed="64"/>
          <bgColor theme="3"/>
        </patternFill>
      </fill>
      <alignment horizontal="left" vertical="center" textRotation="0" wrapText="0" indent="1" justifyLastLine="0" shrinkToFit="0" readingOrder="0"/>
      <border diagonalUp="0" diagonalDown="0" outline="0">
        <left style="medium">
          <color theme="3"/>
        </left>
        <right/>
        <top/>
        <bottom style="medium">
          <color theme="3"/>
        </bottom>
      </border>
    </dxf>
    <dxf>
      <border>
        <top style="medium">
          <color theme="3"/>
        </top>
      </border>
    </dxf>
    <dxf>
      <border>
        <bottom style="medium">
          <color theme="3"/>
        </bottom>
      </border>
    </dxf>
    <dxf>
      <border diagonalUp="0" diagonalDown="0">
        <left/>
        <right/>
        <top style="thin">
          <color theme="4" tint="0.39994506668294322"/>
        </top>
        <bottom style="thin">
          <color theme="4" tint="0.39994506668294322"/>
        </bottom>
      </border>
    </dxf>
    <dxf>
      <font>
        <strike val="0"/>
        <outline val="0"/>
        <shadow val="0"/>
        <u val="none"/>
        <vertAlign val="baseline"/>
        <sz val="10"/>
        <color theme="4"/>
        <name val="Microsoft Sans Serif"/>
        <scheme val="minor"/>
      </font>
      <fill>
        <patternFill patternType="solid">
          <fgColor indexed="64"/>
          <bgColor theme="3"/>
        </patternFill>
      </fill>
      <alignment horizontal="left" vertical="center" textRotation="0" indent="0" justifyLastLine="0" readingOrder="0"/>
    </dxf>
    <dxf>
      <font>
        <strike val="0"/>
        <outline val="0"/>
        <shadow val="0"/>
        <u val="none"/>
        <vertAlign val="baseline"/>
        <sz val="10"/>
        <color theme="3"/>
        <name val="Microsoft Sans Serif"/>
        <scheme val="minor"/>
      </font>
      <fill>
        <patternFill patternType="none">
          <fgColor indexed="64"/>
          <bgColor indexed="65"/>
        </patternFill>
      </fill>
      <alignment horizontal="left" vertical="center" textRotation="0" indent="0" justifyLastLine="0" readingOrder="0"/>
    </dxf>
    <dxf>
      <font>
        <strike val="0"/>
        <outline val="0"/>
        <shadow val="0"/>
        <u val="none"/>
        <vertAlign val="baseline"/>
        <sz val="10"/>
        <color theme="4"/>
        <name val="Microsoft Sans Serif"/>
        <scheme val="minor"/>
      </font>
      <fill>
        <patternFill patternType="solid">
          <fgColor indexed="64"/>
          <bgColor theme="3"/>
        </patternFill>
      </fill>
      <alignment horizontal="left" vertical="center" textRotation="0" indent="0" justifyLastLine="0" readingOrder="0"/>
    </dxf>
    <dxf>
      <font>
        <strike val="0"/>
        <outline val="0"/>
        <shadow val="0"/>
        <u val="none"/>
        <vertAlign val="baseline"/>
        <sz val="10"/>
        <color theme="3"/>
        <name val="Microsoft Sans Serif"/>
        <scheme val="minor"/>
      </font>
      <numFmt numFmtId="166" formatCode="&quot;$&quot;#,##0"/>
      <fill>
        <patternFill patternType="none">
          <fgColor indexed="64"/>
          <bgColor indexed="65"/>
        </patternFill>
      </fill>
      <alignment horizontal="right" vertical="center" textRotation="0" wrapText="0" indent="1" justifyLastLine="0" shrinkToFit="0" readingOrder="0"/>
      <border diagonalUp="0" diagonalDown="0" outline="0">
        <left style="medium">
          <color theme="6" tint="0.79998168889431442"/>
        </left>
        <right style="medium">
          <color theme="6" tint="0.79998168889431442"/>
        </right>
        <top/>
        <bottom/>
      </border>
    </dxf>
    <dxf>
      <font>
        <b val="0"/>
        <i val="0"/>
        <strike val="0"/>
        <condense val="0"/>
        <extend val="0"/>
        <outline val="0"/>
        <shadow val="0"/>
        <u val="none"/>
        <vertAlign val="baseline"/>
        <sz val="10"/>
        <color theme="4"/>
        <name val="Microsoft Sans Serif"/>
        <family val="2"/>
        <scheme val="minor"/>
      </font>
      <numFmt numFmtId="166" formatCode="&quot;$&quot;#,##0"/>
      <fill>
        <patternFill patternType="solid">
          <fgColor indexed="64"/>
          <bgColor theme="3"/>
        </patternFill>
      </fill>
      <alignment horizontal="right" vertical="center" textRotation="0" wrapText="0" indent="1" justifyLastLine="0" shrinkToFit="0" readingOrder="0"/>
      <border diagonalUp="0" diagonalDown="0" outline="0">
        <left style="medium">
          <color theme="6" tint="0.79998168889431442"/>
        </left>
        <right style="medium">
          <color theme="6" tint="0.79998168889431442"/>
        </right>
        <top style="medium">
          <color theme="3"/>
        </top>
        <bottom style="medium">
          <color theme="6" tint="0.79998168889431442"/>
        </bottom>
      </border>
    </dxf>
    <dxf>
      <font>
        <strike val="0"/>
        <outline val="0"/>
        <shadow val="0"/>
        <u val="none"/>
        <vertAlign val="baseline"/>
        <sz val="10"/>
        <color theme="3"/>
        <name val="Microsoft Sans Serif"/>
        <scheme val="minor"/>
      </font>
      <numFmt numFmtId="166" formatCode="&quot;$&quot;#,##0"/>
      <fill>
        <patternFill patternType="none">
          <fgColor indexed="64"/>
          <bgColor indexed="65"/>
        </patternFill>
      </fill>
      <alignment horizontal="right" vertical="center" textRotation="0" wrapText="0" indent="1" justifyLastLine="0" shrinkToFit="0" readingOrder="0"/>
      <border diagonalUp="0" diagonalDown="0" outline="0">
        <left style="medium">
          <color theme="6" tint="0.79998168889431442"/>
        </left>
        <right style="medium">
          <color theme="6" tint="0.79998168889431442"/>
        </right>
        <top/>
        <bottom/>
      </border>
    </dxf>
    <dxf>
      <font>
        <b val="0"/>
        <i val="0"/>
        <strike val="0"/>
        <condense val="0"/>
        <extend val="0"/>
        <outline val="0"/>
        <shadow val="0"/>
        <u val="none"/>
        <vertAlign val="baseline"/>
        <sz val="10"/>
        <color theme="4"/>
        <name val="Microsoft Sans Serif"/>
        <family val="2"/>
        <scheme val="minor"/>
      </font>
      <numFmt numFmtId="166" formatCode="&quot;$&quot;#,##0"/>
      <fill>
        <patternFill patternType="solid">
          <fgColor indexed="64"/>
          <bgColor theme="3"/>
        </patternFill>
      </fill>
      <alignment horizontal="right" vertical="center" textRotation="0" wrapText="0" indent="1" justifyLastLine="0" shrinkToFit="0" readingOrder="0"/>
      <border diagonalUp="0" diagonalDown="0" outline="0">
        <left style="medium">
          <color theme="6" tint="0.79998168889431442"/>
        </left>
        <right style="medium">
          <color theme="6" tint="0.79998168889431442"/>
        </right>
        <top style="medium">
          <color theme="3"/>
        </top>
        <bottom style="medium">
          <color theme="6" tint="0.79998168889431442"/>
        </bottom>
      </border>
    </dxf>
    <dxf>
      <font>
        <strike val="0"/>
        <outline val="0"/>
        <shadow val="0"/>
        <u val="none"/>
        <vertAlign val="baseline"/>
        <sz val="10"/>
        <color theme="3"/>
        <name val="Microsoft Sans Serif"/>
        <scheme val="minor"/>
      </font>
      <numFmt numFmtId="166" formatCode="&quot;$&quot;#,##0"/>
      <fill>
        <patternFill patternType="none">
          <fgColor indexed="64"/>
          <bgColor indexed="65"/>
        </patternFill>
      </fill>
      <alignment horizontal="right" vertical="center" textRotation="0" wrapText="0" indent="1" justifyLastLine="0" shrinkToFit="0" readingOrder="0"/>
      <border outline="0">
        <left/>
        <right style="thin">
          <color theme="4" tint="0.39994506668294322"/>
        </right>
      </border>
    </dxf>
    <dxf>
      <font>
        <b val="0"/>
        <i val="0"/>
        <strike val="0"/>
        <condense val="0"/>
        <extend val="0"/>
        <outline val="0"/>
        <shadow val="0"/>
        <u val="none"/>
        <vertAlign val="baseline"/>
        <sz val="10"/>
        <color theme="4"/>
        <name val="Microsoft Sans Serif"/>
        <family val="2"/>
        <scheme val="minor"/>
      </font>
      <numFmt numFmtId="166" formatCode="&quot;$&quot;#,##0"/>
      <fill>
        <patternFill patternType="solid">
          <fgColor indexed="64"/>
          <bgColor theme="3"/>
        </patternFill>
      </fill>
      <alignment horizontal="right" vertical="center" textRotation="0" wrapText="0" indent="1" justifyLastLine="0" shrinkToFit="0" readingOrder="0"/>
      <border diagonalUp="0" diagonalDown="0" outline="0">
        <left/>
        <right/>
        <top style="medium">
          <color theme="3"/>
        </top>
        <bottom style="medium">
          <color theme="3"/>
        </bottom>
      </border>
    </dxf>
    <dxf>
      <font>
        <b val="0"/>
        <i val="0"/>
        <strike val="0"/>
        <condense val="0"/>
        <extend val="0"/>
        <outline val="0"/>
        <shadow val="0"/>
        <u val="none"/>
        <vertAlign val="baseline"/>
        <sz val="10"/>
        <color theme="4"/>
        <name val="Microsoft Sans Serif"/>
        <family val="2"/>
        <scheme val="minor"/>
      </font>
      <fill>
        <patternFill patternType="solid">
          <fgColor indexed="64"/>
          <bgColor theme="3"/>
        </patternFill>
      </fill>
      <alignment horizontal="left" vertical="center" textRotation="0" wrapText="0" indent="1" justifyLastLine="0" shrinkToFit="0" readingOrder="0"/>
      <border diagonalUp="0" diagonalDown="0" outline="0">
        <left style="medium">
          <color theme="3"/>
        </left>
        <right style="medium">
          <color theme="6" tint="0.79998168889431442"/>
        </right>
        <top style="medium">
          <color theme="3"/>
        </top>
        <bottom style="medium">
          <color theme="3"/>
        </bottom>
      </border>
    </dxf>
    <dxf>
      <border>
        <top style="medium">
          <color theme="3"/>
        </top>
      </border>
    </dxf>
    <dxf>
      <border>
        <bottom style="medium">
          <color theme="3"/>
        </bottom>
      </border>
    </dxf>
    <dxf>
      <border diagonalUp="0" diagonalDown="0">
        <left/>
        <right/>
        <top style="thin">
          <color theme="4" tint="0.39994506668294322"/>
        </top>
        <bottom style="thin">
          <color theme="4" tint="0.39994506668294322"/>
        </bottom>
      </border>
    </dxf>
    <dxf>
      <font>
        <strike val="0"/>
        <outline val="0"/>
        <shadow val="0"/>
        <u val="none"/>
        <vertAlign val="baseline"/>
        <sz val="10"/>
        <color theme="4"/>
        <name val="Microsoft Sans Serif"/>
        <scheme val="minor"/>
      </font>
      <fill>
        <patternFill patternType="solid">
          <fgColor indexed="64"/>
          <bgColor theme="3"/>
        </patternFill>
      </fill>
      <alignment horizontal="left" vertical="center" textRotation="0" indent="0" justifyLastLine="0" readingOrder="0"/>
    </dxf>
    <dxf>
      <font>
        <strike val="0"/>
        <outline val="0"/>
        <shadow val="0"/>
        <u val="none"/>
        <vertAlign val="baseline"/>
        <sz val="10"/>
        <color theme="3"/>
        <name val="Microsoft Sans Serif"/>
        <scheme val="minor"/>
      </font>
      <fill>
        <patternFill patternType="none">
          <fgColor indexed="64"/>
          <bgColor indexed="65"/>
        </patternFill>
      </fill>
      <alignment horizontal="left" vertical="center" textRotation="0" indent="0" justifyLastLine="0" readingOrder="0"/>
    </dxf>
    <dxf>
      <font>
        <strike val="0"/>
        <outline val="0"/>
        <shadow val="0"/>
        <u val="none"/>
        <vertAlign val="baseline"/>
        <sz val="10"/>
        <color theme="4"/>
        <name val="Microsoft Sans Serif"/>
        <scheme val="minor"/>
      </font>
      <fill>
        <patternFill patternType="solid">
          <fgColor indexed="64"/>
          <bgColor theme="3"/>
        </patternFill>
      </fill>
      <alignment horizontal="left" vertical="center" textRotation="0" indent="0" justifyLastLine="0" readingOrder="0"/>
    </dxf>
    <dxf>
      <font>
        <strike val="0"/>
        <outline val="0"/>
        <shadow val="0"/>
        <u val="none"/>
        <vertAlign val="baseline"/>
        <sz val="10"/>
        <color theme="3"/>
        <name val="Microsoft Sans Serif"/>
        <scheme val="minor"/>
      </font>
      <numFmt numFmtId="166" formatCode="&quot;$&quot;#,##0"/>
      <fill>
        <patternFill patternType="none">
          <fgColor indexed="64"/>
          <bgColor indexed="65"/>
        </patternFill>
      </fill>
      <alignment horizontal="right" vertical="center" textRotation="0" wrapText="0" indent="1" justifyLastLine="0" shrinkToFit="0" readingOrder="0"/>
      <border diagonalUp="0" diagonalDown="0" outline="0">
        <left style="medium">
          <color theme="6" tint="0.79998168889431442"/>
        </left>
        <right style="medium">
          <color theme="6" tint="0.79998168889431442"/>
        </right>
        <top/>
        <bottom/>
      </border>
    </dxf>
    <dxf>
      <font>
        <b val="0"/>
        <i val="0"/>
        <strike val="0"/>
        <condense val="0"/>
        <extend val="0"/>
        <outline val="0"/>
        <shadow val="0"/>
        <u val="none"/>
        <vertAlign val="baseline"/>
        <sz val="10"/>
        <color theme="4"/>
        <name val="Microsoft Sans Serif"/>
        <family val="2"/>
        <scheme val="minor"/>
      </font>
      <numFmt numFmtId="166" formatCode="&quot;$&quot;#,##0"/>
      <fill>
        <patternFill patternType="solid">
          <fgColor indexed="64"/>
          <bgColor theme="3"/>
        </patternFill>
      </fill>
      <alignment horizontal="right" vertical="center" textRotation="0" wrapText="0" indent="1" justifyLastLine="0" shrinkToFit="0" readingOrder="0"/>
      <border diagonalUp="0" diagonalDown="0" outline="0">
        <left/>
        <right style="medium">
          <color theme="3"/>
        </right>
        <top style="medium">
          <color theme="3"/>
        </top>
        <bottom style="medium">
          <color theme="3"/>
        </bottom>
      </border>
    </dxf>
    <dxf>
      <font>
        <strike val="0"/>
        <outline val="0"/>
        <shadow val="0"/>
        <u val="none"/>
        <vertAlign val="baseline"/>
        <sz val="10"/>
        <color theme="3"/>
        <name val="Microsoft Sans Serif"/>
        <scheme val="minor"/>
      </font>
      <numFmt numFmtId="166" formatCode="&quot;$&quot;#,##0"/>
      <fill>
        <patternFill patternType="none">
          <fgColor indexed="64"/>
          <bgColor indexed="65"/>
        </patternFill>
      </fill>
      <alignment horizontal="right" vertical="center" textRotation="0" wrapText="0" indent="1" justifyLastLine="0" shrinkToFit="0" readingOrder="0"/>
      <border diagonalUp="0" diagonalDown="0" outline="0">
        <left style="thin">
          <color theme="4" tint="0.39994506668294322"/>
        </left>
        <right style="medium">
          <color theme="6" tint="0.79998168889431442"/>
        </right>
      </border>
    </dxf>
    <dxf>
      <font>
        <b val="0"/>
        <i val="0"/>
        <strike val="0"/>
        <condense val="0"/>
        <extend val="0"/>
        <outline val="0"/>
        <shadow val="0"/>
        <u val="none"/>
        <vertAlign val="baseline"/>
        <sz val="10"/>
        <color theme="4"/>
        <name val="Microsoft Sans Serif"/>
        <family val="2"/>
        <scheme val="minor"/>
      </font>
      <numFmt numFmtId="166" formatCode="&quot;$&quot;#,##0"/>
      <fill>
        <patternFill patternType="solid">
          <fgColor indexed="64"/>
          <bgColor theme="3"/>
        </patternFill>
      </fill>
      <alignment horizontal="right" vertical="center" textRotation="0" wrapText="0" indent="1" justifyLastLine="0" shrinkToFit="0" readingOrder="0"/>
      <border diagonalUp="0" diagonalDown="0" outline="0">
        <left/>
        <right style="medium">
          <color theme="6" tint="0.79998168889431442"/>
        </right>
        <top style="medium">
          <color theme="3"/>
        </top>
        <bottom style="medium">
          <color theme="3"/>
        </bottom>
      </border>
    </dxf>
    <dxf>
      <font>
        <strike val="0"/>
        <outline val="0"/>
        <shadow val="0"/>
        <u val="none"/>
        <vertAlign val="baseline"/>
        <sz val="10"/>
        <color theme="3"/>
        <name val="Microsoft Sans Serif"/>
        <scheme val="minor"/>
      </font>
      <numFmt numFmtId="166" formatCode="&quot;$&quot;#,##0"/>
      <fill>
        <patternFill patternType="none">
          <fgColor indexed="64"/>
          <bgColor indexed="65"/>
        </patternFill>
      </fill>
      <alignment horizontal="right" vertical="center" textRotation="0" wrapText="0" indent="1" justifyLastLine="0" shrinkToFit="0" readingOrder="0"/>
      <border diagonalUp="0" diagonalDown="0" outline="0">
        <left style="medium">
          <color theme="6" tint="0.79998168889431442"/>
        </left>
        <right style="medium">
          <color theme="6" tint="0.79998168889431442"/>
        </right>
      </border>
    </dxf>
    <dxf>
      <font>
        <b val="0"/>
        <i val="0"/>
        <strike val="0"/>
        <condense val="0"/>
        <extend val="0"/>
        <outline val="0"/>
        <shadow val="0"/>
        <u val="none"/>
        <vertAlign val="baseline"/>
        <sz val="10"/>
        <color theme="4"/>
        <name val="Microsoft Sans Serif"/>
        <family val="2"/>
        <scheme val="minor"/>
      </font>
      <numFmt numFmtId="166" formatCode="&quot;$&quot;#,##0"/>
      <fill>
        <patternFill patternType="solid">
          <fgColor indexed="64"/>
          <bgColor theme="3"/>
        </patternFill>
      </fill>
      <alignment horizontal="right" vertical="center" textRotation="0" wrapText="0" indent="1" justifyLastLine="0" shrinkToFit="0" readingOrder="0"/>
      <border diagonalUp="0" diagonalDown="0" outline="0">
        <left style="medium">
          <color theme="6" tint="0.79998168889431442"/>
        </left>
        <right style="medium">
          <color theme="6" tint="0.79998168889431442"/>
        </right>
        <top style="medium">
          <color theme="3"/>
        </top>
        <bottom style="medium">
          <color theme="6" tint="0.79998168889431442"/>
        </bottom>
      </border>
    </dxf>
    <dxf>
      <font>
        <strike val="0"/>
        <outline val="0"/>
        <shadow val="0"/>
        <u val="none"/>
        <vertAlign val="baseline"/>
        <sz val="10"/>
        <color theme="3"/>
        <name val="Microsoft Sans Serif"/>
        <scheme val="minor"/>
      </font>
      <fill>
        <patternFill patternType="none">
          <fgColor indexed="64"/>
          <bgColor indexed="65"/>
        </patternFill>
      </fill>
      <alignment horizontal="left" vertical="center" textRotation="0" wrapText="0" relativeIndent="1" justifyLastLine="0" shrinkToFit="1" readingOrder="0"/>
      <border diagonalUp="0" diagonalDown="0" outline="0">
        <left style="medium">
          <color theme="4" tint="0.79998168889431442"/>
        </left>
        <right style="medium">
          <color theme="6" tint="0.79998168889431442"/>
        </right>
        <top/>
        <bottom/>
      </border>
    </dxf>
    <dxf>
      <font>
        <b val="0"/>
        <i val="0"/>
        <strike val="0"/>
        <condense val="0"/>
        <extend val="0"/>
        <outline val="0"/>
        <shadow val="0"/>
        <u val="none"/>
        <vertAlign val="baseline"/>
        <sz val="10"/>
        <color theme="4"/>
        <name val="Microsoft Sans Serif"/>
        <family val="2"/>
        <scheme val="minor"/>
      </font>
      <fill>
        <patternFill patternType="solid">
          <fgColor indexed="64"/>
          <bgColor theme="3"/>
        </patternFill>
      </fill>
      <alignment horizontal="left" vertical="center" textRotation="0" wrapText="0" indent="1" justifyLastLine="0" shrinkToFit="0" readingOrder="0"/>
      <border diagonalUp="0" diagonalDown="0" outline="0">
        <left style="medium">
          <color theme="3"/>
        </left>
        <right/>
        <top style="medium">
          <color theme="3"/>
        </top>
        <bottom style="medium">
          <color theme="3"/>
        </bottom>
      </border>
    </dxf>
    <dxf>
      <border>
        <top style="medium">
          <color theme="3"/>
        </top>
      </border>
    </dxf>
    <dxf>
      <border>
        <bottom style="medium">
          <color theme="3"/>
        </bottom>
      </border>
    </dxf>
    <dxf>
      <border diagonalUp="0" diagonalDown="0">
        <left/>
        <right/>
        <top style="thin">
          <color theme="4" tint="0.39994506668294322"/>
        </top>
        <bottom style="thin">
          <color theme="4" tint="0.39994506668294322"/>
        </bottom>
      </border>
    </dxf>
    <dxf>
      <font>
        <strike val="0"/>
        <outline val="0"/>
        <shadow val="0"/>
        <u val="none"/>
        <vertAlign val="baseline"/>
        <sz val="10"/>
        <color theme="4"/>
        <name val="Microsoft Sans Serif"/>
        <scheme val="minor"/>
      </font>
      <fill>
        <patternFill patternType="solid">
          <fgColor indexed="64"/>
          <bgColor theme="3"/>
        </patternFill>
      </fill>
      <alignment horizontal="left" vertical="center" textRotation="0" indent="0" justifyLastLine="0" readingOrder="0"/>
    </dxf>
    <dxf>
      <font>
        <strike val="0"/>
        <outline val="0"/>
        <shadow val="0"/>
        <u val="none"/>
        <vertAlign val="baseline"/>
        <sz val="10"/>
        <color theme="3"/>
        <name val="Microsoft Sans Serif"/>
        <scheme val="minor"/>
      </font>
      <fill>
        <patternFill patternType="none">
          <fgColor indexed="64"/>
          <bgColor indexed="65"/>
        </patternFill>
      </fill>
      <alignment horizontal="left" vertical="center" textRotation="0" indent="0" justifyLastLine="0" readingOrder="0"/>
    </dxf>
    <dxf>
      <font>
        <strike val="0"/>
        <outline val="0"/>
        <shadow val="0"/>
        <u val="none"/>
        <vertAlign val="baseline"/>
        <sz val="10"/>
        <color theme="4"/>
        <name val="Microsoft Sans Serif"/>
        <scheme val="minor"/>
      </font>
      <fill>
        <patternFill patternType="solid">
          <fgColor indexed="64"/>
          <bgColor theme="3"/>
        </patternFill>
      </fill>
      <alignment horizontal="left" vertical="center" textRotation="0" indent="0" justifyLastLine="0" readingOrder="0"/>
    </dxf>
    <dxf>
      <font>
        <strike val="0"/>
        <outline val="0"/>
        <shadow val="0"/>
        <u val="none"/>
        <vertAlign val="baseline"/>
        <sz val="10"/>
        <color theme="3"/>
        <name val="Microsoft Sans Serif"/>
        <scheme val="minor"/>
      </font>
      <numFmt numFmtId="166" formatCode="&quot;$&quot;#,##0"/>
      <alignment horizontal="right" vertical="center" textRotation="0" wrapText="0" relativeIndent="1" justifyLastLine="0" shrinkToFit="0" readingOrder="0"/>
      <border diagonalUp="0" diagonalDown="0" outline="0">
        <right style="medium">
          <color theme="6" tint="0.79998168889431442"/>
        </right>
      </border>
    </dxf>
    <dxf>
      <font>
        <b val="0"/>
        <i val="0"/>
        <strike val="0"/>
        <condense val="0"/>
        <extend val="0"/>
        <outline val="0"/>
        <shadow val="0"/>
        <u val="none"/>
        <vertAlign val="baseline"/>
        <sz val="10"/>
        <color theme="4"/>
        <name val="Microsoft Sans Serif"/>
        <family val="2"/>
        <scheme val="minor"/>
      </font>
      <numFmt numFmtId="166" formatCode="&quot;$&quot;#,##0"/>
      <fill>
        <patternFill patternType="solid">
          <fgColor indexed="64"/>
          <bgColor theme="3"/>
        </patternFill>
      </fill>
      <alignment horizontal="right" vertical="center" textRotation="0" wrapText="0" indent="1" justifyLastLine="0" shrinkToFit="0" readingOrder="0"/>
      <border diagonalUp="0" diagonalDown="0" outline="0">
        <left style="medium">
          <color theme="6" tint="0.79998168889431442"/>
        </left>
        <right style="medium">
          <color theme="3"/>
        </right>
        <top style="medium">
          <color theme="3"/>
        </top>
        <bottom style="medium">
          <color theme="3"/>
        </bottom>
      </border>
    </dxf>
    <dxf>
      <font>
        <strike val="0"/>
        <outline val="0"/>
        <shadow val="0"/>
        <u val="none"/>
        <vertAlign val="baseline"/>
        <sz val="10"/>
        <color theme="3"/>
        <name val="Microsoft Sans Serif"/>
        <scheme val="minor"/>
      </font>
      <numFmt numFmtId="166" formatCode="&quot;$&quot;#,##0"/>
      <alignment horizontal="right" vertical="center" textRotation="0" wrapText="0" relativeIndent="1" justifyLastLine="0" shrinkToFit="0" readingOrder="0"/>
    </dxf>
    <dxf>
      <font>
        <b val="0"/>
        <i val="0"/>
        <strike val="0"/>
        <condense val="0"/>
        <extend val="0"/>
        <outline val="0"/>
        <shadow val="0"/>
        <u val="none"/>
        <vertAlign val="baseline"/>
        <sz val="10"/>
        <color theme="4"/>
        <name val="Microsoft Sans Serif"/>
        <family val="2"/>
        <scheme val="minor"/>
      </font>
      <numFmt numFmtId="166" formatCode="&quot;$&quot;#,##0"/>
      <fill>
        <patternFill patternType="solid">
          <fgColor indexed="64"/>
          <bgColor theme="3"/>
        </patternFill>
      </fill>
      <alignment horizontal="right" vertical="center" textRotation="0" wrapText="0" indent="1" justifyLastLine="0" shrinkToFit="0" readingOrder="0"/>
      <border diagonalUp="0" diagonalDown="0" outline="0">
        <left style="medium">
          <color theme="6" tint="0.79998168889431442"/>
        </left>
        <right style="medium">
          <color theme="6" tint="0.79998168889431442"/>
        </right>
        <top style="medium">
          <color theme="3"/>
        </top>
        <bottom style="medium">
          <color theme="3"/>
        </bottom>
      </border>
    </dxf>
    <dxf>
      <font>
        <strike val="0"/>
        <outline val="0"/>
        <shadow val="0"/>
        <u val="none"/>
        <vertAlign val="baseline"/>
        <sz val="10"/>
        <color theme="3"/>
        <name val="Microsoft Sans Serif"/>
        <scheme val="minor"/>
      </font>
      <numFmt numFmtId="166" formatCode="&quot;$&quot;#,##0"/>
      <alignment horizontal="right" vertical="center" textRotation="0" wrapText="0" relativeIndent="1" justifyLastLine="0" shrinkToFit="0" readingOrder="0"/>
      <border diagonalUp="0" diagonalDown="0" outline="0">
        <left/>
        <right style="medium">
          <color theme="6" tint="0.79998168889431442"/>
        </right>
      </border>
    </dxf>
    <dxf>
      <font>
        <b val="0"/>
        <i val="0"/>
        <strike val="0"/>
        <condense val="0"/>
        <extend val="0"/>
        <outline val="0"/>
        <shadow val="0"/>
        <u val="none"/>
        <vertAlign val="baseline"/>
        <sz val="10"/>
        <color theme="4"/>
        <name val="Microsoft Sans Serif"/>
        <family val="2"/>
        <scheme val="minor"/>
      </font>
      <numFmt numFmtId="166" formatCode="&quot;$&quot;#,##0"/>
      <fill>
        <patternFill patternType="solid">
          <fgColor indexed="64"/>
          <bgColor theme="3"/>
        </patternFill>
      </fill>
      <alignment horizontal="right" vertical="center" textRotation="0" wrapText="0" indent="1" justifyLastLine="0" shrinkToFit="0" readingOrder="0"/>
      <border diagonalUp="0" diagonalDown="0" outline="0">
        <left style="medium">
          <color theme="6" tint="0.79998168889431442"/>
        </left>
        <right/>
        <top style="medium">
          <color theme="3"/>
        </top>
        <bottom style="medium">
          <color theme="3"/>
        </bottom>
      </border>
    </dxf>
    <dxf>
      <font>
        <b val="0"/>
        <strike val="0"/>
        <outline val="0"/>
        <shadow val="0"/>
        <u val="none"/>
        <vertAlign val="baseline"/>
        <sz val="10"/>
        <color theme="3"/>
        <name val="Microsoft Sans Serif"/>
        <scheme val="minor"/>
      </font>
      <border diagonalUp="0" diagonalDown="0" outline="0">
        <left style="medium">
          <color theme="6" tint="0.79998168889431442"/>
        </left>
        <right style="medium">
          <color theme="6" tint="0.79998168889431442"/>
        </right>
      </border>
    </dxf>
    <dxf>
      <font>
        <b val="0"/>
        <i val="0"/>
        <strike val="0"/>
        <condense val="0"/>
        <extend val="0"/>
        <outline val="0"/>
        <shadow val="0"/>
        <u val="none"/>
        <vertAlign val="baseline"/>
        <sz val="10"/>
        <color theme="4"/>
        <name val="Microsoft Sans Serif"/>
        <family val="2"/>
        <scheme val="minor"/>
      </font>
      <fill>
        <patternFill patternType="solid">
          <fgColor indexed="64"/>
          <bgColor theme="3"/>
        </patternFill>
      </fill>
      <alignment horizontal="left" vertical="center" textRotation="0" wrapText="0" indent="1" justifyLastLine="0" shrinkToFit="0" readingOrder="0"/>
      <border diagonalUp="0" diagonalDown="0" outline="0">
        <left style="medium">
          <color theme="3"/>
        </left>
        <right/>
        <top/>
        <bottom style="medium">
          <color theme="3"/>
        </bottom>
      </border>
    </dxf>
    <dxf>
      <border>
        <top style="medium">
          <color theme="3"/>
        </top>
      </border>
    </dxf>
    <dxf>
      <border>
        <bottom style="medium">
          <color theme="3"/>
        </bottom>
      </border>
    </dxf>
    <dxf>
      <border diagonalUp="0" diagonalDown="0">
        <left/>
        <right/>
        <top style="thin">
          <color theme="4" tint="0.39994506668294322"/>
        </top>
        <bottom style="thin">
          <color theme="4" tint="0.39994506668294322"/>
        </bottom>
      </border>
    </dxf>
    <dxf>
      <font>
        <strike val="0"/>
        <outline val="0"/>
        <shadow val="0"/>
        <u val="none"/>
        <vertAlign val="baseline"/>
        <sz val="10"/>
        <color theme="4"/>
        <name val="Microsoft Sans Serif"/>
        <scheme val="minor"/>
      </font>
      <fill>
        <patternFill patternType="solid">
          <fgColor indexed="64"/>
          <bgColor theme="3"/>
        </patternFill>
      </fill>
      <alignment horizontal="left" vertical="center" textRotation="0" indent="0" justifyLastLine="0" readingOrder="0"/>
      <border diagonalUp="0" diagonalDown="0">
        <left style="medium">
          <color theme="4" tint="0.79998168889431442"/>
        </left>
        <right style="medium">
          <color theme="4" tint="0.79998168889431442"/>
        </right>
        <top/>
        <bottom/>
        <vertical style="medium">
          <color theme="4" tint="0.79998168889431442"/>
        </vertical>
        <horizontal/>
      </border>
    </dxf>
    <dxf>
      <font>
        <strike val="0"/>
        <outline val="0"/>
        <shadow val="0"/>
        <u val="none"/>
        <vertAlign val="baseline"/>
        <sz val="10"/>
        <color theme="3"/>
        <name val="Microsoft Sans Serif"/>
        <scheme val="minor"/>
      </font>
      <fill>
        <patternFill patternType="none">
          <fgColor indexed="64"/>
          <bgColor indexed="65"/>
        </patternFill>
      </fill>
      <alignment horizontal="left" vertical="center" textRotation="0" indent="0" justifyLastLine="0" readingOrder="0"/>
    </dxf>
    <dxf>
      <font>
        <strike val="0"/>
        <outline val="0"/>
        <shadow val="0"/>
        <u val="none"/>
        <vertAlign val="baseline"/>
        <sz val="10"/>
        <color theme="4"/>
        <name val="Microsoft Sans Serif"/>
        <scheme val="minor"/>
      </font>
      <fill>
        <patternFill patternType="solid">
          <fgColor indexed="64"/>
          <bgColor theme="3"/>
        </patternFill>
      </fill>
      <alignment horizontal="left" vertical="center" textRotation="0" indent="0" justifyLastLine="0" readingOrder="0"/>
      <border diagonalUp="0" diagonalDown="0" outline="0">
        <left style="thin">
          <color theme="4" tint="0.39994506668294322"/>
        </left>
        <right style="thin">
          <color theme="4" tint="0.39994506668294322"/>
        </right>
        <top/>
        <bottom/>
      </border>
    </dxf>
    <dxf>
      <font>
        <strike val="0"/>
        <outline val="0"/>
        <shadow val="0"/>
        <u val="none"/>
        <vertAlign val="baseline"/>
        <sz val="10"/>
        <color theme="3"/>
        <name val="Microsoft Sans Serif"/>
        <scheme val="minor"/>
      </font>
      <numFmt numFmtId="166" formatCode="&quot;$&quot;#,##0"/>
    </dxf>
    <dxf>
      <font>
        <b val="0"/>
        <i val="0"/>
        <strike val="0"/>
        <condense val="0"/>
        <extend val="0"/>
        <outline val="0"/>
        <shadow val="0"/>
        <u val="none"/>
        <vertAlign val="baseline"/>
        <sz val="10"/>
        <color theme="3"/>
        <name val="Microsoft Sans Serif"/>
        <family val="2"/>
        <scheme val="minor"/>
      </font>
      <numFmt numFmtId="166" formatCode="&quot;$&quot;#,##0"/>
      <fill>
        <patternFill patternType="solid">
          <fgColor indexed="64"/>
          <bgColor theme="4"/>
        </patternFill>
      </fill>
      <alignment horizontal="right" vertical="center" textRotation="0" wrapText="0" indent="1" justifyLastLine="0" shrinkToFit="0" readingOrder="0"/>
      <border diagonalUp="0" diagonalDown="0" outline="0">
        <left style="medium">
          <color theme="4" tint="0.79998168889431442"/>
        </left>
        <right/>
        <top/>
        <bottom/>
      </border>
    </dxf>
    <dxf>
      <font>
        <strike val="0"/>
        <outline val="0"/>
        <shadow val="0"/>
        <u val="none"/>
        <vertAlign val="baseline"/>
        <sz val="10"/>
        <color theme="3"/>
        <name val="Microsoft Sans Serif"/>
        <scheme val="minor"/>
      </font>
      <numFmt numFmtId="166" formatCode="&quot;$&quot;#,##0"/>
    </dxf>
    <dxf>
      <font>
        <b val="0"/>
        <i val="0"/>
        <strike val="0"/>
        <condense val="0"/>
        <extend val="0"/>
        <outline val="0"/>
        <shadow val="0"/>
        <u val="none"/>
        <vertAlign val="baseline"/>
        <sz val="10"/>
        <color theme="3"/>
        <name val="Microsoft Sans Serif"/>
        <family val="2"/>
        <scheme val="minor"/>
      </font>
      <numFmt numFmtId="166" formatCode="&quot;$&quot;#,##0"/>
      <fill>
        <patternFill patternType="solid">
          <fgColor indexed="64"/>
          <bgColor theme="4"/>
        </patternFill>
      </fill>
      <alignment horizontal="right" vertical="center" textRotation="0" wrapText="0" indent="1" justifyLastLine="0" shrinkToFit="0" readingOrder="0"/>
      <border diagonalUp="0" diagonalDown="0" outline="0">
        <left style="medium">
          <color theme="4" tint="0.79998168889431442"/>
        </left>
        <right style="medium">
          <color theme="4" tint="0.79998168889431442"/>
        </right>
        <top/>
        <bottom/>
      </border>
    </dxf>
    <dxf>
      <font>
        <strike val="0"/>
        <outline val="0"/>
        <shadow val="0"/>
        <u val="none"/>
        <vertAlign val="baseline"/>
        <sz val="10"/>
        <color theme="3"/>
        <name val="Microsoft Sans Serif"/>
        <scheme val="minor"/>
      </font>
      <numFmt numFmtId="166" formatCode="&quot;$&quot;#,##0"/>
    </dxf>
    <dxf>
      <font>
        <b/>
        <i val="0"/>
        <strike val="0"/>
        <condense val="0"/>
        <extend val="0"/>
        <outline val="0"/>
        <shadow val="0"/>
        <u val="none"/>
        <vertAlign val="baseline"/>
        <sz val="10"/>
        <color theme="3"/>
        <name val="Microsoft Sans Serif"/>
        <family val="2"/>
        <scheme val="minor"/>
      </font>
      <numFmt numFmtId="166" formatCode="&quot;$&quot;#,##0"/>
      <fill>
        <patternFill patternType="solid">
          <fgColor indexed="64"/>
          <bgColor theme="4"/>
        </patternFill>
      </fill>
      <alignment horizontal="right" vertical="center" textRotation="0" wrapText="0" indent="1" justifyLastLine="0" shrinkToFit="0" readingOrder="0"/>
      <border diagonalUp="0" diagonalDown="0" outline="0">
        <left style="medium">
          <color theme="4" tint="0.79998168889431442"/>
        </left>
        <right style="medium">
          <color theme="4" tint="0.79998168889431442"/>
        </right>
        <top/>
        <bottom/>
      </border>
    </dxf>
    <dxf>
      <font>
        <strike val="0"/>
        <outline val="0"/>
        <shadow val="0"/>
        <u val="none"/>
        <vertAlign val="baseline"/>
        <sz val="10"/>
        <color theme="3"/>
        <name val="Microsoft Sans Serif"/>
        <scheme val="minor"/>
      </font>
    </dxf>
    <dxf>
      <font>
        <b val="0"/>
        <i val="0"/>
        <strike val="0"/>
        <condense val="0"/>
        <extend val="0"/>
        <outline val="0"/>
        <shadow val="0"/>
        <u val="none"/>
        <vertAlign val="baseline"/>
        <sz val="10"/>
        <color theme="3"/>
        <name val="Microsoft Sans Serif"/>
        <family val="2"/>
        <scheme val="minor"/>
      </font>
      <fill>
        <patternFill patternType="solid">
          <fgColor indexed="64"/>
          <bgColor theme="4"/>
        </patternFill>
      </fill>
      <alignment horizontal="left" vertical="center" textRotation="0" wrapText="0" indent="1" justifyLastLine="0" shrinkToFit="0" readingOrder="0"/>
      <border diagonalUp="0" diagonalDown="0" outline="0">
        <left/>
        <right style="medium">
          <color theme="4" tint="0.79998168889431442"/>
        </right>
        <top/>
        <bottom/>
      </border>
    </dxf>
    <dxf>
      <border diagonalUp="0" diagonalDown="0">
        <left/>
        <right/>
        <top style="thin">
          <color theme="4" tint="0.39994506668294322"/>
        </top>
        <bottom style="thin">
          <color theme="4" tint="0.39994506668294322"/>
        </bottom>
      </border>
    </dxf>
    <dxf>
      <font>
        <strike val="0"/>
        <outline val="0"/>
        <shadow val="0"/>
        <u val="none"/>
        <vertAlign val="baseline"/>
        <sz val="10"/>
        <color theme="3"/>
        <name val="Microsoft Sans Serif"/>
        <scheme val="minor"/>
      </font>
      <fill>
        <patternFill patternType="solid">
          <fgColor indexed="64"/>
          <bgColor theme="4"/>
        </patternFill>
      </fill>
      <alignment horizontal="left" vertical="center" textRotation="0" indent="0" justifyLastLine="0" readingOrder="0"/>
    </dxf>
    <dxf>
      <font>
        <strike val="0"/>
        <outline val="0"/>
        <shadow val="0"/>
        <u val="none"/>
        <vertAlign val="baseline"/>
        <sz val="10"/>
        <color theme="3"/>
        <name val="Microsoft Sans Serif"/>
        <scheme val="minor"/>
      </font>
      <fill>
        <patternFill patternType="none">
          <fgColor indexed="64"/>
          <bgColor indexed="65"/>
        </patternFill>
      </fill>
      <alignment horizontal="left" vertical="center" textRotation="0" indent="0" justifyLastLine="0" readingOrder="0"/>
    </dxf>
    <dxf>
      <font>
        <strike val="0"/>
        <outline val="0"/>
        <shadow val="0"/>
        <u val="none"/>
        <vertAlign val="baseline"/>
        <sz val="10"/>
        <color theme="3"/>
        <name val="Microsoft Sans Serif"/>
        <scheme val="minor"/>
      </font>
      <fill>
        <patternFill patternType="none">
          <fgColor indexed="64"/>
          <bgColor indexed="65"/>
        </patternFill>
      </fill>
      <alignment horizontal="left" vertical="center" textRotation="0" indent="0" justifyLastLine="0" readingOrder="0"/>
    </dxf>
    <dxf>
      <font>
        <strike val="0"/>
        <outline val="0"/>
        <shadow val="0"/>
        <u val="none"/>
        <vertAlign val="baseline"/>
        <sz val="10"/>
        <color theme="3"/>
        <name val="Microsoft Sans Serif"/>
        <scheme val="minor"/>
      </font>
      <numFmt numFmtId="166" formatCode="&quot;$&quot;#,##0"/>
      <fill>
        <patternFill patternType="none">
          <fgColor indexed="64"/>
          <bgColor indexed="65"/>
        </patternFill>
      </fill>
      <alignment horizontal="right" vertical="center" textRotation="0" wrapText="0" indent="1" justifyLastLine="0" shrinkToFit="0" readingOrder="0"/>
      <border diagonalUp="0" diagonalDown="0" outline="0">
        <left style="medium">
          <color theme="4" tint="0.79998168889431442"/>
        </left>
        <right style="medium">
          <color theme="4" tint="0.79998168889431442"/>
        </right>
        <top/>
        <bottom/>
      </border>
    </dxf>
    <dxf>
      <font>
        <b val="0"/>
        <i val="0"/>
        <strike val="0"/>
        <condense val="0"/>
        <extend val="0"/>
        <outline val="0"/>
        <shadow val="0"/>
        <u val="none"/>
        <vertAlign val="baseline"/>
        <sz val="10"/>
        <color theme="3"/>
        <name val="Microsoft Sans Serif"/>
        <family val="2"/>
        <scheme val="minor"/>
      </font>
      <numFmt numFmtId="166" formatCode="&quot;$&quot;#,##0"/>
      <fill>
        <patternFill patternType="solid">
          <fgColor indexed="64"/>
          <bgColor theme="4"/>
        </patternFill>
      </fill>
      <alignment horizontal="right" vertical="center" textRotation="0" wrapText="0" indent="1" justifyLastLine="0" shrinkToFit="0" readingOrder="0"/>
    </dxf>
    <dxf>
      <font>
        <strike val="0"/>
        <outline val="0"/>
        <shadow val="0"/>
        <u val="none"/>
        <vertAlign val="baseline"/>
        <sz val="10"/>
        <color theme="3"/>
        <name val="Microsoft Sans Serif"/>
        <scheme val="minor"/>
      </font>
      <numFmt numFmtId="166" formatCode="&quot;$&quot;#,##0"/>
      <alignment horizontal="right" vertical="center" textRotation="0" wrapText="0" indent="1" justifyLastLine="0" shrinkToFit="0" readingOrder="0"/>
      <border diagonalUp="0" diagonalDown="0" outline="0">
        <left style="medium">
          <color theme="4" tint="0.79998168889431442"/>
        </left>
        <right style="medium">
          <color theme="4" tint="0.79998168889431442"/>
        </right>
        <top/>
        <bottom/>
      </border>
    </dxf>
    <dxf>
      <font>
        <b val="0"/>
        <i val="0"/>
        <strike val="0"/>
        <condense val="0"/>
        <extend val="0"/>
        <outline val="0"/>
        <shadow val="0"/>
        <u val="none"/>
        <vertAlign val="baseline"/>
        <sz val="10"/>
        <color theme="3"/>
        <name val="Microsoft Sans Serif"/>
        <family val="2"/>
        <scheme val="minor"/>
      </font>
      <numFmt numFmtId="166" formatCode="&quot;$&quot;#,##0"/>
      <fill>
        <patternFill patternType="solid">
          <fgColor indexed="64"/>
          <bgColor theme="4"/>
        </patternFill>
      </fill>
      <alignment horizontal="right" vertical="center" textRotation="0" wrapText="0" indent="1" justifyLastLine="0" shrinkToFit="0" readingOrder="0"/>
      <border diagonalUp="0" diagonalDown="0" outline="0">
        <left style="medium">
          <color theme="4" tint="0.79998168889431442"/>
        </left>
        <right style="medium">
          <color theme="4" tint="0.79998168889431442"/>
        </right>
        <top/>
        <bottom style="medium">
          <color theme="4" tint="0.79998168889431442"/>
        </bottom>
      </border>
    </dxf>
    <dxf>
      <font>
        <strike val="0"/>
        <outline val="0"/>
        <shadow val="0"/>
        <u val="none"/>
        <vertAlign val="baseline"/>
        <sz val="10"/>
        <color theme="3"/>
        <name val="Microsoft Sans Serif"/>
        <scheme val="minor"/>
      </font>
      <numFmt numFmtId="166" formatCode="&quot;$&quot;#,##0"/>
      <fill>
        <patternFill patternType="none">
          <fgColor indexed="64"/>
          <bgColor indexed="65"/>
        </patternFill>
      </fill>
      <alignment horizontal="right" vertical="center" textRotation="0" wrapText="0" indent="1" justifyLastLine="0" shrinkToFit="0" readingOrder="0"/>
      <border outline="0">
        <left/>
        <right style="thin">
          <color theme="4" tint="0.39994506668294322"/>
        </right>
      </border>
    </dxf>
    <dxf>
      <font>
        <b val="0"/>
        <i val="0"/>
        <strike val="0"/>
        <condense val="0"/>
        <extend val="0"/>
        <outline val="0"/>
        <shadow val="0"/>
        <u val="none"/>
        <vertAlign val="baseline"/>
        <sz val="10"/>
        <color theme="3"/>
        <name val="Microsoft Sans Serif"/>
        <family val="2"/>
        <scheme val="minor"/>
      </font>
      <numFmt numFmtId="166" formatCode="&quot;$&quot;#,##0"/>
      <fill>
        <patternFill patternType="solid">
          <fgColor indexed="64"/>
          <bgColor theme="4"/>
        </patternFill>
      </fill>
      <alignment horizontal="right" vertical="center" textRotation="0" wrapText="0" indent="1" justifyLastLine="0" shrinkToFit="0" readingOrder="0"/>
    </dxf>
    <dxf>
      <font>
        <strike val="0"/>
        <outline val="0"/>
        <shadow val="0"/>
        <u val="none"/>
        <vertAlign val="baseline"/>
        <sz val="10"/>
        <color theme="3"/>
        <name val="Microsoft Sans Serif"/>
        <scheme val="minor"/>
      </font>
      <alignment horizontal="left" vertical="center" textRotation="0" wrapText="0" relativeIndent="1" justifyLastLine="0" shrinkToFit="1" readingOrder="0"/>
      <border diagonalUp="0" diagonalDown="0" outline="0">
        <left style="medium">
          <color theme="4" tint="0.79998168889431442"/>
        </left>
        <right style="medium">
          <color theme="4" tint="0.79998168889431442"/>
        </right>
        <top/>
        <bottom/>
      </border>
    </dxf>
    <dxf>
      <font>
        <b val="0"/>
        <i val="0"/>
        <strike val="0"/>
        <condense val="0"/>
        <extend val="0"/>
        <outline val="0"/>
        <shadow val="0"/>
        <u val="none"/>
        <vertAlign val="baseline"/>
        <sz val="10"/>
        <color theme="3"/>
        <name val="Microsoft Sans Serif"/>
        <family val="2"/>
        <scheme val="minor"/>
      </font>
      <fill>
        <patternFill patternType="solid">
          <fgColor indexed="64"/>
          <bgColor theme="4"/>
        </patternFill>
      </fill>
      <alignment horizontal="left" vertical="center" textRotation="0" wrapText="0" indent="1" justifyLastLine="0" shrinkToFit="0" readingOrder="0"/>
      <border diagonalUp="0" diagonalDown="0" outline="0">
        <left style="medium">
          <color theme="4" tint="0.79998168889431442"/>
        </left>
        <right style="medium">
          <color theme="4" tint="0.79998168889431442"/>
        </right>
        <top/>
        <bottom style="medium">
          <color theme="4" tint="0.79998168889431442"/>
        </bottom>
      </border>
    </dxf>
    <dxf>
      <border diagonalUp="0" diagonalDown="0">
        <left/>
        <right/>
        <top style="thin">
          <color theme="4" tint="0.39994506668294322"/>
        </top>
        <bottom style="thin">
          <color theme="4" tint="0.39994506668294322"/>
        </bottom>
      </border>
    </dxf>
    <dxf>
      <font>
        <strike val="0"/>
        <outline val="0"/>
        <shadow val="0"/>
        <u val="none"/>
        <vertAlign val="baseline"/>
        <sz val="10"/>
        <color theme="3"/>
        <name val="Microsoft Sans Serif"/>
        <scheme val="minor"/>
      </font>
      <fill>
        <patternFill patternType="solid">
          <fgColor indexed="64"/>
          <bgColor theme="4"/>
        </patternFill>
      </fill>
      <alignment horizontal="left" vertical="center" textRotation="0" indent="0" justifyLastLine="0" readingOrder="0"/>
    </dxf>
    <dxf>
      <font>
        <strike val="0"/>
        <outline val="0"/>
        <shadow val="0"/>
        <u val="none"/>
        <vertAlign val="baseline"/>
        <sz val="10"/>
        <color theme="3"/>
        <name val="Microsoft Sans Serif"/>
        <scheme val="minor"/>
      </font>
      <alignment horizontal="left" vertical="center" textRotation="0" indent="0" justifyLastLine="0" readingOrder="0"/>
    </dxf>
    <dxf>
      <font>
        <strike val="0"/>
        <outline val="0"/>
        <shadow val="0"/>
        <u val="none"/>
        <vertAlign val="baseline"/>
        <sz val="10"/>
        <color theme="3"/>
        <name val="Microsoft Sans Serif"/>
        <scheme val="minor"/>
      </font>
      <alignment horizontal="left" vertical="center" textRotation="0" indent="0" justifyLastLine="0" readingOrder="0"/>
    </dxf>
    <dxf>
      <font>
        <strike val="0"/>
        <outline val="0"/>
        <shadow val="0"/>
        <u val="none"/>
        <vertAlign val="baseline"/>
        <sz val="10"/>
        <color theme="3"/>
        <name val="Microsoft Sans Serif"/>
        <scheme val="minor"/>
      </font>
      <numFmt numFmtId="166" formatCode="&quot;$&quot;#,##0"/>
      <fill>
        <patternFill patternType="none">
          <fgColor indexed="64"/>
          <bgColor indexed="65"/>
        </patternFill>
      </fill>
      <alignment horizontal="right" vertical="center" textRotation="0" wrapText="0" indent="1" justifyLastLine="0" shrinkToFit="0" readingOrder="0"/>
      <border diagonalUp="0" diagonalDown="0" outline="0">
        <left style="medium">
          <color theme="4" tint="0.79998168889431442"/>
        </left>
        <right style="medium">
          <color theme="6" tint="0.79998168889431442"/>
        </right>
        <top/>
        <bottom/>
      </border>
    </dxf>
    <dxf>
      <font>
        <b val="0"/>
        <i val="0"/>
        <strike val="0"/>
        <condense val="0"/>
        <extend val="0"/>
        <outline val="0"/>
        <shadow val="0"/>
        <u val="none"/>
        <vertAlign val="baseline"/>
        <sz val="10"/>
        <color theme="4"/>
        <name val="Microsoft Sans Serif"/>
        <family val="2"/>
        <scheme val="minor"/>
      </font>
      <numFmt numFmtId="166" formatCode="&quot;$&quot;#,##0"/>
      <fill>
        <patternFill patternType="solid">
          <fgColor indexed="64"/>
          <bgColor theme="3"/>
        </patternFill>
      </fill>
      <alignment horizontal="right" vertical="center" textRotation="0" wrapText="0" indent="1" justifyLastLine="0" shrinkToFit="0" readingOrder="0"/>
      <border diagonalUp="0" diagonalDown="0" outline="0">
        <left/>
        <right style="medium">
          <color theme="3"/>
        </right>
        <top style="medium">
          <color theme="3"/>
        </top>
        <bottom style="medium">
          <color theme="3"/>
        </bottom>
      </border>
    </dxf>
    <dxf>
      <font>
        <strike val="0"/>
        <outline val="0"/>
        <shadow val="0"/>
        <u val="none"/>
        <vertAlign val="baseline"/>
        <sz val="10"/>
        <color theme="3"/>
        <name val="Microsoft Sans Serif"/>
        <scheme val="minor"/>
      </font>
      <numFmt numFmtId="166" formatCode="&quot;$&quot;#,##0"/>
      <fill>
        <patternFill patternType="none">
          <fgColor indexed="64"/>
          <bgColor indexed="65"/>
        </patternFill>
      </fill>
      <alignment horizontal="right" vertical="center" textRotation="0" wrapText="0" indent="1" justifyLastLine="0" shrinkToFit="0" readingOrder="0"/>
      <border diagonalUp="0" diagonalDown="0" outline="0">
        <left style="medium">
          <color theme="6" tint="0.79998168889431442"/>
        </left>
        <right style="medium">
          <color theme="6" tint="0.79995117038483843"/>
        </right>
        <top/>
        <bottom/>
      </border>
    </dxf>
    <dxf>
      <font>
        <b val="0"/>
        <i val="0"/>
        <strike val="0"/>
        <condense val="0"/>
        <extend val="0"/>
        <outline val="0"/>
        <shadow val="0"/>
        <u val="none"/>
        <vertAlign val="baseline"/>
        <sz val="10"/>
        <color theme="4"/>
        <name val="Microsoft Sans Serif"/>
        <family val="2"/>
        <scheme val="minor"/>
      </font>
      <numFmt numFmtId="166" formatCode="&quot;$&quot;#,##0"/>
      <fill>
        <patternFill patternType="solid">
          <fgColor indexed="64"/>
          <bgColor theme="3"/>
        </patternFill>
      </fill>
      <alignment horizontal="right" vertical="center" textRotation="0" wrapText="0" indent="1" justifyLastLine="0" shrinkToFit="0" readingOrder="0"/>
      <border diagonalUp="0" diagonalDown="0" outline="0">
        <left/>
        <right style="medium">
          <color theme="4" tint="0.79998168889431442"/>
        </right>
        <top style="medium">
          <color theme="3"/>
        </top>
        <bottom style="medium">
          <color theme="3"/>
        </bottom>
      </border>
    </dxf>
    <dxf>
      <font>
        <strike val="0"/>
        <outline val="0"/>
        <shadow val="0"/>
        <u val="none"/>
        <vertAlign val="baseline"/>
        <sz val="10"/>
        <color theme="3"/>
        <name val="Microsoft Sans Serif"/>
        <scheme val="minor"/>
      </font>
      <numFmt numFmtId="166" formatCode="&quot;$&quot;#,##0"/>
      <fill>
        <patternFill patternType="none">
          <fgColor indexed="64"/>
          <bgColor indexed="65"/>
        </patternFill>
      </fill>
      <alignment horizontal="right" vertical="center" textRotation="0" wrapText="0" indent="1" justifyLastLine="0" shrinkToFit="0" readingOrder="0"/>
      <border diagonalUp="0" diagonalDown="0" outline="0">
        <left style="medium">
          <color theme="6" tint="0.79998168889431442"/>
        </left>
        <right style="medium">
          <color theme="6" tint="0.79998168889431442"/>
        </right>
        <top/>
        <bottom/>
      </border>
    </dxf>
    <dxf>
      <font>
        <b val="0"/>
        <i val="0"/>
        <strike val="0"/>
        <condense val="0"/>
        <extend val="0"/>
        <outline val="0"/>
        <shadow val="0"/>
        <u val="none"/>
        <vertAlign val="baseline"/>
        <sz val="10"/>
        <color theme="4"/>
        <name val="Microsoft Sans Serif"/>
        <family val="2"/>
        <scheme val="minor"/>
      </font>
      <numFmt numFmtId="166" formatCode="&quot;$&quot;#,##0"/>
      <fill>
        <patternFill patternType="solid">
          <fgColor indexed="64"/>
          <bgColor theme="3"/>
        </patternFill>
      </fill>
      <alignment horizontal="right" vertical="center" textRotation="0" wrapText="0" indent="1" justifyLastLine="0" shrinkToFit="0" readingOrder="0"/>
      <border diagonalUp="0" diagonalDown="0" outline="0">
        <left style="medium">
          <color theme="6" tint="0.79998168889431442"/>
        </left>
        <right style="medium">
          <color theme="6" tint="0.79998168889431442"/>
        </right>
        <top style="medium">
          <color theme="3"/>
        </top>
        <bottom style="medium">
          <color theme="3"/>
        </bottom>
      </border>
    </dxf>
    <dxf>
      <font>
        <strike val="0"/>
        <outline val="0"/>
        <shadow val="0"/>
        <u val="none"/>
        <vertAlign val="baseline"/>
        <sz val="10"/>
        <color theme="3"/>
        <name val="Microsoft Sans Serif"/>
        <scheme val="minor"/>
      </font>
      <fill>
        <patternFill patternType="none">
          <fgColor indexed="64"/>
          <bgColor indexed="65"/>
        </patternFill>
      </fill>
      <alignment horizontal="left" vertical="center" textRotation="0" wrapText="0" relativeIndent="1" justifyLastLine="0" shrinkToFit="1" readingOrder="0"/>
      <border diagonalUp="0" diagonalDown="0" outline="0">
        <left/>
        <right style="medium">
          <color theme="6" tint="0.79998168889431442"/>
        </right>
        <top/>
        <bottom/>
      </border>
    </dxf>
    <dxf>
      <font>
        <b val="0"/>
        <i val="0"/>
        <strike val="0"/>
        <condense val="0"/>
        <extend val="0"/>
        <outline val="0"/>
        <shadow val="0"/>
        <u val="none"/>
        <vertAlign val="baseline"/>
        <sz val="10"/>
        <color theme="4"/>
        <name val="Microsoft Sans Serif"/>
        <family val="2"/>
        <scheme val="minor"/>
      </font>
      <fill>
        <patternFill patternType="solid">
          <fgColor indexed="64"/>
          <bgColor theme="3"/>
        </patternFill>
      </fill>
      <alignment horizontal="left" vertical="center" textRotation="0" wrapText="0" indent="1" justifyLastLine="0" shrinkToFit="0" readingOrder="0"/>
      <border diagonalUp="0" diagonalDown="0" outline="0">
        <left style="medium">
          <color theme="3"/>
        </left>
        <right style="medium">
          <color theme="6" tint="0.79998168889431442"/>
        </right>
        <top style="medium">
          <color theme="3"/>
        </top>
        <bottom style="medium">
          <color theme="3"/>
        </bottom>
      </border>
    </dxf>
    <dxf>
      <border>
        <top style="medium">
          <color theme="3"/>
        </top>
      </border>
    </dxf>
    <dxf>
      <border>
        <bottom style="medium">
          <color theme="3"/>
        </bottom>
      </border>
    </dxf>
    <dxf>
      <border diagonalUp="0" diagonalDown="0">
        <left/>
        <right/>
        <top style="thin">
          <color theme="4" tint="0.39994506668294322"/>
        </top>
        <bottom style="thin">
          <color theme="4" tint="0.39994506668294322"/>
        </bottom>
      </border>
    </dxf>
    <dxf>
      <font>
        <strike val="0"/>
        <outline val="0"/>
        <shadow val="0"/>
        <u val="none"/>
        <vertAlign val="baseline"/>
        <sz val="10"/>
        <color theme="4"/>
        <name val="Microsoft Sans Serif"/>
        <scheme val="minor"/>
      </font>
      <fill>
        <patternFill patternType="solid">
          <fgColor indexed="64"/>
          <bgColor theme="3"/>
        </patternFill>
      </fill>
      <alignment horizontal="left" vertical="center" textRotation="0" indent="0" justifyLastLine="0" readingOrder="0"/>
    </dxf>
    <dxf>
      <font>
        <strike val="0"/>
        <outline val="0"/>
        <shadow val="0"/>
        <u val="none"/>
        <vertAlign val="baseline"/>
        <sz val="10"/>
        <color theme="3"/>
        <name val="Microsoft Sans Serif"/>
        <scheme val="minor"/>
      </font>
      <fill>
        <patternFill patternType="none">
          <fgColor indexed="64"/>
          <bgColor indexed="65"/>
        </patternFill>
      </fill>
      <alignment horizontal="left" vertical="center" textRotation="0" indent="0" justifyLastLine="0" readingOrder="0"/>
    </dxf>
    <dxf>
      <font>
        <strike val="0"/>
        <outline val="0"/>
        <shadow val="0"/>
        <u val="none"/>
        <vertAlign val="baseline"/>
        <sz val="10"/>
        <color theme="4"/>
        <name val="Microsoft Sans Serif"/>
        <scheme val="minor"/>
      </font>
      <fill>
        <patternFill patternType="solid">
          <fgColor indexed="64"/>
          <bgColor theme="3"/>
        </patternFill>
      </fill>
      <alignment horizontal="left" vertical="center" textRotation="0" indent="0" justifyLastLine="0" readingOrder="0"/>
    </dxf>
    <dxf>
      <font>
        <strike val="0"/>
        <outline val="0"/>
        <shadow val="0"/>
        <u val="none"/>
        <vertAlign val="baseline"/>
        <sz val="10"/>
        <color theme="3"/>
        <name val="Microsoft Sans Serif"/>
        <scheme val="minor"/>
      </font>
      <numFmt numFmtId="166" formatCode="&quot;$&quot;#,##0"/>
      <fill>
        <patternFill patternType="none">
          <fgColor indexed="64"/>
          <bgColor indexed="65"/>
        </patternFill>
      </fill>
      <alignment horizontal="right" vertical="center" textRotation="0" wrapText="0" indent="1" justifyLastLine="0" shrinkToFit="0" readingOrder="0"/>
      <border diagonalUp="0" diagonalDown="0" outline="0">
        <left style="medium">
          <color theme="6" tint="0.79998168889431442"/>
        </left>
        <right style="medium">
          <color theme="6" tint="0.79998168889431442"/>
        </right>
        <top/>
        <bottom/>
      </border>
    </dxf>
    <dxf>
      <font>
        <b val="0"/>
        <i val="0"/>
        <strike val="0"/>
        <condense val="0"/>
        <extend val="0"/>
        <outline val="0"/>
        <shadow val="0"/>
        <u val="none"/>
        <vertAlign val="baseline"/>
        <sz val="10"/>
        <color theme="4"/>
        <name val="Microsoft Sans Serif"/>
        <family val="2"/>
        <scheme val="minor"/>
      </font>
      <numFmt numFmtId="166" formatCode="&quot;$&quot;#,##0"/>
      <fill>
        <patternFill patternType="solid">
          <fgColor indexed="64"/>
          <bgColor theme="3"/>
        </patternFill>
      </fill>
      <alignment horizontal="right" vertical="center" textRotation="0" wrapText="0" indent="1" justifyLastLine="0" shrinkToFit="0" readingOrder="0"/>
      <border diagonalUp="0" diagonalDown="0" outline="0">
        <left style="medium">
          <color theme="4" tint="0.79998168889431442"/>
        </left>
        <right style="medium">
          <color theme="3"/>
        </right>
        <top style="medium">
          <color theme="3"/>
        </top>
        <bottom style="medium">
          <color theme="6" tint="0.79998168889431442"/>
        </bottom>
      </border>
    </dxf>
    <dxf>
      <font>
        <strike val="0"/>
        <outline val="0"/>
        <shadow val="0"/>
        <u val="none"/>
        <vertAlign val="baseline"/>
        <sz val="10"/>
        <color theme="3"/>
        <name val="Microsoft Sans Serif"/>
        <scheme val="minor"/>
      </font>
      <numFmt numFmtId="166" formatCode="&quot;$&quot;#,##0"/>
      <fill>
        <patternFill patternType="none">
          <fgColor indexed="64"/>
          <bgColor indexed="65"/>
        </patternFill>
      </fill>
      <alignment horizontal="right" vertical="center" textRotation="0" wrapText="0" indent="1" justifyLastLine="0" shrinkToFit="0" readingOrder="0"/>
      <border diagonalUp="0" diagonalDown="0" outline="0">
        <left style="medium">
          <color theme="6" tint="0.79998168889431442"/>
        </left>
        <right style="medium">
          <color theme="6" tint="0.79998168889431442"/>
        </right>
        <top/>
        <bottom/>
      </border>
    </dxf>
    <dxf>
      <font>
        <b val="0"/>
        <i val="0"/>
        <strike val="0"/>
        <condense val="0"/>
        <extend val="0"/>
        <outline val="0"/>
        <shadow val="0"/>
        <u val="none"/>
        <vertAlign val="baseline"/>
        <sz val="10"/>
        <color theme="4"/>
        <name val="Microsoft Sans Serif"/>
        <family val="2"/>
        <scheme val="minor"/>
      </font>
      <numFmt numFmtId="166" formatCode="&quot;$&quot;#,##0"/>
      <fill>
        <patternFill patternType="solid">
          <fgColor indexed="64"/>
          <bgColor theme="3"/>
        </patternFill>
      </fill>
      <alignment horizontal="right" vertical="center" textRotation="0" wrapText="0" indent="1" justifyLastLine="0" shrinkToFit="0" readingOrder="0"/>
      <border diagonalUp="0" diagonalDown="0" outline="0">
        <left style="medium">
          <color theme="6" tint="0.79998168889431442"/>
        </left>
        <right style="medium">
          <color theme="4" tint="0.79998168889431442"/>
        </right>
        <top style="medium">
          <color theme="3"/>
        </top>
        <bottom style="medium">
          <color theme="3"/>
        </bottom>
      </border>
    </dxf>
    <dxf>
      <font>
        <strike val="0"/>
        <outline val="0"/>
        <shadow val="0"/>
        <u val="none"/>
        <vertAlign val="baseline"/>
        <sz val="10"/>
        <color theme="3"/>
        <name val="Microsoft Sans Serif"/>
        <scheme val="minor"/>
      </font>
      <numFmt numFmtId="166" formatCode="&quot;$&quot;#,##0"/>
      <fill>
        <patternFill patternType="none">
          <fgColor indexed="64"/>
          <bgColor indexed="65"/>
        </patternFill>
      </fill>
      <alignment horizontal="right" vertical="center" textRotation="0" wrapText="0" indent="1" justifyLastLine="0" shrinkToFit="0" readingOrder="0"/>
      <border diagonalUp="0" diagonalDown="0" outline="0">
        <left style="medium">
          <color theme="4" tint="0.79998168889431442"/>
        </left>
        <right style="medium">
          <color theme="4" tint="0.79998168889431442"/>
        </right>
        <top/>
        <bottom/>
      </border>
    </dxf>
    <dxf>
      <font>
        <b val="0"/>
        <i val="0"/>
        <strike val="0"/>
        <condense val="0"/>
        <extend val="0"/>
        <outline val="0"/>
        <shadow val="0"/>
        <u val="none"/>
        <vertAlign val="baseline"/>
        <sz val="10"/>
        <color theme="4"/>
        <name val="Microsoft Sans Serif"/>
        <family val="2"/>
        <scheme val="minor"/>
      </font>
      <numFmt numFmtId="166" formatCode="&quot;$&quot;#,##0"/>
      <fill>
        <patternFill patternType="solid">
          <fgColor indexed="64"/>
          <bgColor theme="3"/>
        </patternFill>
      </fill>
      <alignment horizontal="right" vertical="center" textRotation="0" wrapText="0" indent="1" justifyLastLine="0" shrinkToFit="0" readingOrder="0"/>
      <border diagonalUp="0" diagonalDown="0" outline="0">
        <left style="medium">
          <color theme="6" tint="0.79998168889431442"/>
        </left>
        <right/>
        <top style="medium">
          <color theme="3"/>
        </top>
        <bottom style="medium">
          <color theme="3"/>
        </bottom>
      </border>
    </dxf>
    <dxf>
      <font>
        <strike val="0"/>
        <outline val="0"/>
        <shadow val="0"/>
        <u val="none"/>
        <vertAlign val="baseline"/>
        <sz val="10"/>
        <color theme="3"/>
        <name val="Microsoft Sans Serif"/>
        <scheme val="minor"/>
      </font>
      <fill>
        <patternFill patternType="none">
          <fgColor indexed="64"/>
          <bgColor indexed="65"/>
        </patternFill>
      </fill>
      <alignment horizontal="left" vertical="center" textRotation="0" wrapText="0" relativeIndent="1" justifyLastLine="0" shrinkToFit="1" readingOrder="0"/>
      <border diagonalUp="0" diagonalDown="0" outline="0">
        <left style="medium">
          <color theme="4" tint="0.79998168889431442"/>
        </left>
        <right style="medium">
          <color theme="4" tint="0.79998168889431442"/>
        </right>
        <top/>
        <bottom/>
      </border>
    </dxf>
    <dxf>
      <font>
        <b val="0"/>
        <i val="0"/>
        <strike val="0"/>
        <condense val="0"/>
        <extend val="0"/>
        <outline val="0"/>
        <shadow val="0"/>
        <u val="none"/>
        <vertAlign val="baseline"/>
        <sz val="10"/>
        <color theme="4"/>
        <name val="Microsoft Sans Serif"/>
        <family val="2"/>
        <scheme val="minor"/>
      </font>
      <fill>
        <patternFill patternType="solid">
          <fgColor indexed="64"/>
          <bgColor theme="3"/>
        </patternFill>
      </fill>
      <alignment horizontal="left" vertical="center" textRotation="0" wrapText="0" indent="1" justifyLastLine="0" shrinkToFit="0" readingOrder="0"/>
      <border diagonalUp="0" diagonalDown="0" outline="0">
        <left style="medium">
          <color theme="3"/>
        </left>
        <right/>
        <top style="medium">
          <color theme="3"/>
        </top>
        <bottom style="medium">
          <color theme="3"/>
        </bottom>
      </border>
    </dxf>
    <dxf>
      <border>
        <top style="medium">
          <color theme="3"/>
        </top>
      </border>
    </dxf>
    <dxf>
      <border>
        <bottom style="medium">
          <color theme="3"/>
        </bottom>
      </border>
    </dxf>
    <dxf>
      <border diagonalUp="0" diagonalDown="0">
        <left/>
        <right/>
        <top style="thin">
          <color theme="4" tint="0.39994506668294322"/>
        </top>
        <bottom style="thin">
          <color theme="4" tint="0.39994506668294322"/>
        </bottom>
      </border>
    </dxf>
    <dxf>
      <font>
        <strike val="0"/>
        <outline val="0"/>
        <shadow val="0"/>
        <u val="none"/>
        <vertAlign val="baseline"/>
        <sz val="10"/>
        <color theme="4"/>
        <name val="Microsoft Sans Serif"/>
        <scheme val="minor"/>
      </font>
      <fill>
        <patternFill patternType="solid">
          <fgColor indexed="64"/>
          <bgColor theme="3"/>
        </patternFill>
      </fill>
      <alignment horizontal="left" vertical="center" textRotation="0" indent="0" justifyLastLine="0" readingOrder="0"/>
    </dxf>
    <dxf>
      <font>
        <strike val="0"/>
        <outline val="0"/>
        <shadow val="0"/>
        <u val="none"/>
        <vertAlign val="baseline"/>
        <sz val="10"/>
        <color theme="3"/>
        <name val="Microsoft Sans Serif"/>
        <scheme val="minor"/>
      </font>
      <fill>
        <patternFill patternType="none">
          <fgColor indexed="64"/>
          <bgColor indexed="65"/>
        </patternFill>
      </fill>
      <alignment horizontal="left" vertical="center" textRotation="0" indent="0" justifyLastLine="0" readingOrder="0"/>
    </dxf>
    <dxf>
      <font>
        <strike val="0"/>
        <outline val="0"/>
        <shadow val="0"/>
        <u val="none"/>
        <vertAlign val="baseline"/>
        <sz val="10"/>
        <color theme="4"/>
        <name val="Microsoft Sans Serif"/>
        <scheme val="minor"/>
      </font>
      <fill>
        <patternFill patternType="solid">
          <fgColor indexed="64"/>
          <bgColor theme="3"/>
        </patternFill>
      </fill>
      <alignment horizontal="left" vertical="center" textRotation="0" indent="0" justifyLastLine="0" readingOrder="0"/>
      <border diagonalUp="0" diagonalDown="0">
        <left style="medium">
          <color theme="4" tint="0.79998168889431442"/>
        </left>
        <right style="medium">
          <color theme="4" tint="0.79998168889431442"/>
        </right>
        <top/>
        <bottom/>
        <vertical style="medium">
          <color theme="4" tint="0.79998168889431442"/>
        </vertical>
        <horizontal/>
      </border>
    </dxf>
    <dxf>
      <font>
        <strike val="0"/>
        <outline val="0"/>
        <shadow val="0"/>
        <u val="none"/>
        <vertAlign val="baseline"/>
        <sz val="10"/>
        <color theme="3"/>
        <name val="Microsoft Sans Serif"/>
        <scheme val="minor"/>
      </font>
      <numFmt numFmtId="166" formatCode="&quot;$&quot;#,##0"/>
      <fill>
        <patternFill patternType="none">
          <fgColor indexed="64"/>
          <bgColor indexed="65"/>
        </patternFill>
      </fill>
      <alignment horizontal="right" vertical="center" textRotation="0" wrapText="0" indent="1" justifyLastLine="0" shrinkToFit="0" readingOrder="0"/>
      <border diagonalUp="0" diagonalDown="0" outline="0">
        <left style="medium">
          <color theme="4" tint="0.79998168889431442"/>
        </left>
        <right style="medium">
          <color theme="4" tint="0.79998168889431442"/>
        </right>
        <top/>
        <bottom/>
      </border>
    </dxf>
    <dxf>
      <font>
        <b val="0"/>
        <i val="0"/>
        <strike val="0"/>
        <condense val="0"/>
        <extend val="0"/>
        <outline val="0"/>
        <shadow val="0"/>
        <u val="none"/>
        <vertAlign val="baseline"/>
        <sz val="10"/>
        <color theme="3"/>
        <name val="Microsoft Sans Serif"/>
        <family val="2"/>
        <scheme val="minor"/>
      </font>
      <numFmt numFmtId="166" formatCode="&quot;$&quot;#,##0"/>
      <fill>
        <patternFill patternType="solid">
          <fgColor indexed="64"/>
          <bgColor theme="4"/>
        </patternFill>
      </fill>
      <alignment horizontal="right" vertical="center" textRotation="0" wrapText="0" indent="1" justifyLastLine="0" shrinkToFit="0" readingOrder="0"/>
      <border diagonalUp="0" diagonalDown="0" outline="0">
        <left style="medium">
          <color theme="4" tint="0.79998168889431442"/>
        </left>
        <right style="medium">
          <color theme="4" tint="0.79998168889431442"/>
        </right>
        <top/>
        <bottom/>
      </border>
    </dxf>
    <dxf>
      <font>
        <strike val="0"/>
        <outline val="0"/>
        <shadow val="0"/>
        <u val="none"/>
        <vertAlign val="baseline"/>
        <sz val="10"/>
        <color indexed="63"/>
        <name val="Microsoft Sans Serif"/>
        <scheme val="minor"/>
      </font>
      <numFmt numFmtId="166" formatCode="&quot;$&quot;#,##0"/>
      <fill>
        <patternFill patternType="solid">
          <fgColor indexed="64"/>
          <bgColor theme="6" tint="0.59999389629810485"/>
        </patternFill>
      </fill>
      <alignment horizontal="right" vertical="center" textRotation="0" wrapText="0" indent="1" justifyLastLine="0" shrinkToFit="0" readingOrder="0"/>
      <border diagonalUp="0" diagonalDown="0" outline="0">
        <left style="medium">
          <color theme="6" tint="0.79998168889431442"/>
        </left>
        <right style="medium">
          <color theme="6" tint="0.79998168889431442"/>
        </right>
        <top style="medium">
          <color theme="6" tint="0.79998168889431442"/>
        </top>
        <bottom style="medium">
          <color theme="6" tint="0.79998168889431442"/>
        </bottom>
      </border>
    </dxf>
    <dxf>
      <font>
        <b val="0"/>
        <i val="0"/>
        <strike val="0"/>
        <condense val="0"/>
        <extend val="0"/>
        <outline val="0"/>
        <shadow val="0"/>
        <u val="none"/>
        <vertAlign val="baseline"/>
        <sz val="10"/>
        <color theme="3"/>
        <name val="Microsoft Sans Serif"/>
        <family val="2"/>
        <scheme val="minor"/>
      </font>
      <numFmt numFmtId="166" formatCode="&quot;$&quot;#,##0"/>
      <fill>
        <patternFill patternType="solid">
          <fgColor indexed="64"/>
          <bgColor theme="4"/>
        </patternFill>
      </fill>
      <alignment horizontal="right" vertical="center" textRotation="0" wrapText="0" indent="1" justifyLastLine="0" shrinkToFit="0" readingOrder="0"/>
      <border diagonalUp="0" diagonalDown="0" outline="0">
        <left style="medium">
          <color theme="4" tint="0.79998168889431442"/>
        </left>
        <right style="medium">
          <color theme="4" tint="0.79998168889431442"/>
        </right>
        <top/>
        <bottom/>
      </border>
    </dxf>
    <dxf>
      <font>
        <strike val="0"/>
        <outline val="0"/>
        <shadow val="0"/>
        <u val="none"/>
        <vertAlign val="baseline"/>
        <sz val="10"/>
        <color indexed="63"/>
        <name val="Microsoft Sans Serif"/>
        <scheme val="minor"/>
      </font>
      <numFmt numFmtId="166" formatCode="&quot;$&quot;#,##0"/>
      <fill>
        <patternFill patternType="solid">
          <fgColor indexed="64"/>
          <bgColor theme="6" tint="0.59999389629810485"/>
        </patternFill>
      </fill>
      <alignment horizontal="right" vertical="center" textRotation="0" wrapText="0" indent="1" justifyLastLine="0" shrinkToFit="0" readingOrder="0"/>
      <border diagonalUp="0" diagonalDown="0" outline="0">
        <left style="medium">
          <color theme="6" tint="0.79998168889431442"/>
        </left>
        <right style="medium">
          <color theme="6" tint="0.79998168889431442"/>
        </right>
        <top style="medium">
          <color theme="6" tint="0.79998168889431442"/>
        </top>
        <bottom style="medium">
          <color theme="6" tint="0.79998168889431442"/>
        </bottom>
      </border>
    </dxf>
    <dxf>
      <font>
        <b val="0"/>
        <i val="0"/>
        <strike val="0"/>
        <condense val="0"/>
        <extend val="0"/>
        <outline val="0"/>
        <shadow val="0"/>
        <u val="none"/>
        <vertAlign val="baseline"/>
        <sz val="10"/>
        <color theme="3"/>
        <name val="Microsoft Sans Serif"/>
        <family val="2"/>
        <scheme val="minor"/>
      </font>
      <numFmt numFmtId="166" formatCode="&quot;$&quot;#,##0"/>
      <fill>
        <patternFill patternType="solid">
          <fgColor indexed="64"/>
          <bgColor theme="4"/>
        </patternFill>
      </fill>
      <alignment horizontal="right" vertical="center" textRotation="0" wrapText="0" indent="1" justifyLastLine="0" shrinkToFit="0" readingOrder="0"/>
      <border diagonalUp="0" diagonalDown="0" outline="0">
        <left style="medium">
          <color theme="4" tint="0.79998168889431442"/>
        </left>
        <right style="medium">
          <color theme="4" tint="0.79998168889431442"/>
        </right>
        <top/>
        <bottom/>
      </border>
    </dxf>
    <dxf>
      <font>
        <strike val="0"/>
        <outline val="0"/>
        <shadow val="0"/>
        <u val="none"/>
        <vertAlign val="baseline"/>
        <sz val="10"/>
        <color theme="3"/>
        <name val="Microsoft Sans Serif"/>
        <scheme val="minor"/>
      </font>
      <fill>
        <patternFill patternType="none">
          <fgColor indexed="64"/>
          <bgColor indexed="65"/>
        </patternFill>
      </fill>
      <alignment horizontal="left" vertical="center" textRotation="0" wrapText="0" relativeIndent="1" justifyLastLine="0" shrinkToFit="1" readingOrder="0"/>
      <border diagonalUp="0" diagonalDown="0" outline="0">
        <left style="medium">
          <color theme="4" tint="0.79998168889431442"/>
        </left>
        <right style="medium">
          <color theme="4" tint="0.79998168889431442"/>
        </right>
        <top/>
        <bottom/>
      </border>
    </dxf>
    <dxf>
      <font>
        <b val="0"/>
        <i val="0"/>
        <strike val="0"/>
        <condense val="0"/>
        <extend val="0"/>
        <outline val="0"/>
        <shadow val="0"/>
        <u val="none"/>
        <vertAlign val="baseline"/>
        <sz val="10"/>
        <color theme="3"/>
        <name val="Microsoft Sans Serif"/>
        <family val="2"/>
        <scheme val="minor"/>
      </font>
      <fill>
        <patternFill patternType="solid">
          <fgColor indexed="64"/>
          <bgColor theme="4"/>
        </patternFill>
      </fill>
      <alignment horizontal="left" vertical="center" textRotation="0" wrapText="0" indent="1" justifyLastLine="0" shrinkToFit="0" readingOrder="0"/>
      <border diagonalUp="0" diagonalDown="0" outline="0">
        <left/>
        <right style="medium">
          <color theme="4" tint="0.79998168889431442"/>
        </right>
        <top/>
        <bottom/>
      </border>
    </dxf>
    <dxf>
      <border diagonalUp="0" diagonalDown="0">
        <left/>
        <right/>
        <top style="thin">
          <color theme="4" tint="0.39994506668294322"/>
        </top>
        <bottom style="thin">
          <color theme="4" tint="0.39994506668294322"/>
        </bottom>
      </border>
    </dxf>
    <dxf>
      <font>
        <strike val="0"/>
        <outline val="0"/>
        <shadow val="0"/>
        <u val="none"/>
        <vertAlign val="baseline"/>
        <sz val="10"/>
        <color theme="3"/>
        <name val="Microsoft Sans Serif"/>
        <scheme val="minor"/>
      </font>
      <fill>
        <patternFill patternType="solid">
          <fgColor indexed="64"/>
          <bgColor theme="4"/>
        </patternFill>
      </fill>
      <alignment horizontal="left" vertical="center" textRotation="0" indent="0" justifyLastLine="0" readingOrder="0"/>
    </dxf>
    <dxf>
      <font>
        <strike val="0"/>
        <outline val="0"/>
        <shadow val="0"/>
        <u val="none"/>
        <vertAlign val="baseline"/>
        <sz val="10"/>
        <color theme="3"/>
        <name val="Microsoft Sans Serif"/>
        <scheme val="minor"/>
      </font>
      <fill>
        <patternFill patternType="none">
          <fgColor indexed="64"/>
          <bgColor indexed="65"/>
        </patternFill>
      </fill>
      <alignment horizontal="left" vertical="center" textRotation="0" indent="0" justifyLastLine="0" readingOrder="0"/>
    </dxf>
    <dxf>
      <font>
        <strike val="0"/>
        <outline val="0"/>
        <shadow val="0"/>
        <u val="none"/>
        <vertAlign val="baseline"/>
        <sz val="10"/>
        <color theme="3"/>
        <name val="Microsoft Sans Serif"/>
        <scheme val="minor"/>
      </font>
      <fill>
        <patternFill patternType="none">
          <fgColor indexed="64"/>
          <bgColor indexed="65"/>
        </patternFill>
      </fill>
      <alignment horizontal="left" vertical="center" textRotation="0" indent="0" justifyLastLine="0" readingOrder="0"/>
    </dxf>
    <dxf>
      <font>
        <strike val="0"/>
        <outline val="0"/>
        <shadow val="0"/>
        <u val="none"/>
        <vertAlign val="baseline"/>
        <sz val="10"/>
        <color theme="3"/>
        <name val="Microsoft Sans Serif"/>
        <scheme val="minor"/>
      </font>
      <numFmt numFmtId="166" formatCode="&quot;$&quot;#,##0"/>
      <fill>
        <patternFill patternType="none">
          <fgColor indexed="64"/>
          <bgColor indexed="65"/>
        </patternFill>
      </fill>
      <alignment horizontal="right" vertical="center" textRotation="0" wrapText="0" indent="1" justifyLastLine="0" shrinkToFit="0" readingOrder="0"/>
      <border diagonalUp="0" diagonalDown="0" outline="0">
        <left style="medium">
          <color theme="4" tint="0.79998168889431442"/>
        </left>
        <right style="medium">
          <color theme="4" tint="0.79998168889431442"/>
        </right>
        <top/>
        <bottom/>
      </border>
    </dxf>
    <dxf>
      <font>
        <b val="0"/>
        <i val="0"/>
        <strike val="0"/>
        <condense val="0"/>
        <extend val="0"/>
        <outline val="0"/>
        <shadow val="0"/>
        <u val="none"/>
        <vertAlign val="baseline"/>
        <sz val="10"/>
        <color theme="3"/>
        <name val="Microsoft Sans Serif"/>
        <family val="2"/>
        <scheme val="minor"/>
      </font>
      <numFmt numFmtId="166" formatCode="&quot;$&quot;#,##0"/>
      <fill>
        <patternFill patternType="solid">
          <fgColor indexed="64"/>
          <bgColor theme="4"/>
        </patternFill>
      </fill>
      <alignment horizontal="right" vertical="center" textRotation="0" wrapText="0" indent="1" justifyLastLine="0" shrinkToFit="0" readingOrder="0"/>
      <border diagonalUp="0" diagonalDown="0" outline="0">
        <left style="medium">
          <color theme="4" tint="0.79998168889431442"/>
        </left>
        <right style="medium">
          <color theme="4" tint="0.79998168889431442"/>
        </right>
        <top/>
        <bottom/>
      </border>
    </dxf>
    <dxf>
      <font>
        <strike val="0"/>
        <outline val="0"/>
        <shadow val="0"/>
        <u val="none"/>
        <vertAlign val="baseline"/>
        <sz val="10"/>
        <color theme="3"/>
        <name val="Microsoft Sans Serif"/>
        <scheme val="minor"/>
      </font>
      <numFmt numFmtId="166" formatCode="&quot;$&quot;#,##0"/>
      <fill>
        <patternFill patternType="none">
          <fgColor indexed="64"/>
          <bgColor indexed="65"/>
        </patternFill>
      </fill>
      <alignment horizontal="right" vertical="center" textRotation="0" wrapText="0" indent="1" justifyLastLine="0" shrinkToFit="0" readingOrder="0"/>
      <border diagonalUp="0" diagonalDown="0" outline="0">
        <left style="medium">
          <color theme="4" tint="0.79998168889431442"/>
        </left>
        <right style="medium">
          <color theme="4" tint="0.79998168889431442"/>
        </right>
        <top/>
        <bottom/>
      </border>
    </dxf>
    <dxf>
      <font>
        <b val="0"/>
        <i val="0"/>
        <strike val="0"/>
        <condense val="0"/>
        <extend val="0"/>
        <outline val="0"/>
        <shadow val="0"/>
        <u val="none"/>
        <vertAlign val="baseline"/>
        <sz val="10"/>
        <color theme="3"/>
        <name val="Microsoft Sans Serif"/>
        <family val="2"/>
        <scheme val="minor"/>
      </font>
      <numFmt numFmtId="166" formatCode="&quot;$&quot;#,##0"/>
      <fill>
        <patternFill patternType="solid">
          <fgColor indexed="64"/>
          <bgColor theme="4"/>
        </patternFill>
      </fill>
      <alignment horizontal="right" vertical="center" textRotation="0" wrapText="0" indent="1" justifyLastLine="0" shrinkToFit="0" readingOrder="0"/>
      <border diagonalUp="0" diagonalDown="0" outline="0">
        <left style="medium">
          <color theme="4" tint="0.79998168889431442"/>
        </left>
        <right style="medium">
          <color theme="4" tint="0.79998168889431442"/>
        </right>
        <top/>
        <bottom/>
      </border>
    </dxf>
    <dxf>
      <font>
        <strike val="0"/>
        <outline val="0"/>
        <shadow val="0"/>
        <u val="none"/>
        <vertAlign val="baseline"/>
        <sz val="10"/>
        <color theme="3"/>
        <name val="Microsoft Sans Serif"/>
        <scheme val="minor"/>
      </font>
      <numFmt numFmtId="166" formatCode="&quot;$&quot;#,##0"/>
      <fill>
        <patternFill patternType="none">
          <fgColor indexed="64"/>
          <bgColor indexed="65"/>
        </patternFill>
      </fill>
      <alignment horizontal="right" vertical="center" textRotation="0" wrapText="0" indent="1" justifyLastLine="0" shrinkToFit="0" readingOrder="0"/>
      <border diagonalUp="0" diagonalDown="0" outline="0">
        <left style="medium">
          <color theme="4" tint="0.79998168889431442"/>
        </left>
        <right style="medium">
          <color theme="4" tint="0.79998168889431442"/>
        </right>
        <top/>
        <bottom/>
      </border>
    </dxf>
    <dxf>
      <font>
        <b val="0"/>
        <i val="0"/>
        <strike val="0"/>
        <condense val="0"/>
        <extend val="0"/>
        <outline val="0"/>
        <shadow val="0"/>
        <u val="none"/>
        <vertAlign val="baseline"/>
        <sz val="10"/>
        <color theme="3"/>
        <name val="Microsoft Sans Serif"/>
        <family val="2"/>
        <scheme val="minor"/>
      </font>
      <numFmt numFmtId="166" formatCode="&quot;$&quot;#,##0"/>
      <fill>
        <patternFill patternType="solid">
          <fgColor indexed="64"/>
          <bgColor theme="4"/>
        </patternFill>
      </fill>
      <alignment horizontal="right" vertical="center" textRotation="0" wrapText="0" indent="1" justifyLastLine="0" shrinkToFit="0" readingOrder="0"/>
      <border diagonalUp="0" diagonalDown="0" outline="0">
        <left style="medium">
          <color theme="4" tint="0.79998168889431442"/>
        </left>
        <right style="medium">
          <color theme="4" tint="0.79998168889431442"/>
        </right>
        <top/>
        <bottom/>
      </border>
    </dxf>
    <dxf>
      <font>
        <strike val="0"/>
        <outline val="0"/>
        <shadow val="0"/>
        <u val="none"/>
        <vertAlign val="baseline"/>
        <sz val="10"/>
        <color theme="3"/>
        <name val="Microsoft Sans Serif"/>
        <scheme val="minor"/>
      </font>
      <fill>
        <patternFill patternType="none">
          <fgColor indexed="64"/>
          <bgColor indexed="65"/>
        </patternFill>
      </fill>
      <alignment horizontal="left" vertical="center" textRotation="0" wrapText="0" relativeIndent="1" justifyLastLine="0" shrinkToFit="1" readingOrder="0"/>
      <border diagonalUp="0" diagonalDown="0" outline="0">
        <left/>
        <right style="medium">
          <color theme="4" tint="0.79998168889431442"/>
        </right>
        <top/>
        <bottom/>
      </border>
    </dxf>
    <dxf>
      <font>
        <b val="0"/>
        <i val="0"/>
        <strike val="0"/>
        <condense val="0"/>
        <extend val="0"/>
        <outline val="0"/>
        <shadow val="0"/>
        <u val="none"/>
        <vertAlign val="baseline"/>
        <sz val="10"/>
        <color theme="3"/>
        <name val="Microsoft Sans Serif"/>
        <family val="2"/>
        <scheme val="minor"/>
      </font>
      <fill>
        <patternFill patternType="solid">
          <fgColor indexed="64"/>
          <bgColor theme="4"/>
        </patternFill>
      </fill>
      <alignment horizontal="left" vertical="center" textRotation="0" wrapText="0" indent="1" justifyLastLine="0" shrinkToFit="0" readingOrder="0"/>
      <border diagonalUp="0" diagonalDown="0" outline="0">
        <left/>
        <right style="medium">
          <color theme="4" tint="0.79998168889431442"/>
        </right>
        <top/>
        <bottom/>
      </border>
    </dxf>
    <dxf>
      <border diagonalUp="0" diagonalDown="0">
        <left/>
        <right/>
        <top style="thin">
          <color theme="4" tint="0.39994506668294322"/>
        </top>
        <bottom style="thin">
          <color theme="4" tint="0.39994506668294322"/>
        </bottom>
      </border>
    </dxf>
    <dxf>
      <font>
        <strike val="0"/>
        <outline val="0"/>
        <shadow val="0"/>
        <u val="none"/>
        <vertAlign val="baseline"/>
        <sz val="10"/>
        <color theme="3"/>
        <name val="Microsoft Sans Serif"/>
        <scheme val="minor"/>
      </font>
      <fill>
        <patternFill patternType="solid">
          <fgColor indexed="64"/>
          <bgColor theme="4"/>
        </patternFill>
      </fill>
      <alignment horizontal="left" vertical="center" textRotation="0" indent="0" justifyLastLine="0" readingOrder="0"/>
    </dxf>
    <dxf>
      <font>
        <strike val="0"/>
        <outline val="0"/>
        <shadow val="0"/>
        <u val="none"/>
        <vertAlign val="baseline"/>
        <sz val="10"/>
        <color theme="3"/>
        <name val="Microsoft Sans Serif"/>
        <scheme val="minor"/>
      </font>
      <fill>
        <patternFill patternType="none">
          <fgColor indexed="64"/>
          <bgColor indexed="65"/>
        </patternFill>
      </fill>
      <alignment horizontal="left" vertical="center" textRotation="0" indent="0" justifyLastLine="0" readingOrder="0"/>
    </dxf>
    <dxf>
      <font>
        <strike val="0"/>
        <outline val="0"/>
        <shadow val="0"/>
        <u val="none"/>
        <vertAlign val="baseline"/>
        <sz val="10"/>
        <color theme="3"/>
        <name val="Microsoft Sans Serif"/>
        <scheme val="minor"/>
      </font>
      <fill>
        <patternFill patternType="none">
          <fgColor indexed="64"/>
          <bgColor indexed="65"/>
        </patternFill>
      </fill>
      <alignment horizontal="left" vertical="center" textRotation="0" indent="0" justifyLastLine="0" readingOrder="0"/>
    </dxf>
    <dxf>
      <font>
        <strike val="0"/>
        <outline val="0"/>
        <shadow val="0"/>
        <u val="none"/>
        <vertAlign val="baseline"/>
        <sz val="10"/>
        <color theme="3"/>
        <name val="Microsoft Sans Serif"/>
        <scheme val="minor"/>
      </font>
      <numFmt numFmtId="166" formatCode="&quot;$&quot;#,##0"/>
      <fill>
        <patternFill patternType="none">
          <fgColor indexed="64"/>
          <bgColor indexed="65"/>
        </patternFill>
      </fill>
      <alignment horizontal="right" vertical="center" textRotation="0" wrapText="0" indent="1" justifyLastLine="0" shrinkToFit="0" readingOrder="0"/>
      <border diagonalUp="0" diagonalDown="0" outline="0">
        <left style="medium">
          <color theme="4" tint="0.79998168889431442"/>
        </left>
        <right style="medium">
          <color theme="4" tint="0.79998168889431442"/>
        </right>
        <top/>
        <bottom/>
      </border>
    </dxf>
    <dxf>
      <font>
        <b val="0"/>
        <i val="0"/>
        <strike val="0"/>
        <condense val="0"/>
        <extend val="0"/>
        <outline val="0"/>
        <shadow val="0"/>
        <u val="none"/>
        <vertAlign val="baseline"/>
        <sz val="10"/>
        <color theme="3"/>
        <name val="Microsoft Sans Serif"/>
        <family val="2"/>
        <scheme val="minor"/>
      </font>
      <numFmt numFmtId="166" formatCode="&quot;$&quot;#,##0"/>
      <fill>
        <patternFill patternType="solid">
          <fgColor indexed="64"/>
          <bgColor theme="4"/>
        </patternFill>
      </fill>
      <alignment horizontal="right" vertical="center" textRotation="0" wrapText="0" indent="1" justifyLastLine="0" shrinkToFit="0" readingOrder="0"/>
      <border diagonalUp="0" diagonalDown="0" outline="0">
        <left style="medium">
          <color theme="4" tint="0.79998168889431442"/>
        </left>
        <right style="medium">
          <color theme="4" tint="0.79998168889431442"/>
        </right>
        <top/>
        <bottom/>
      </border>
    </dxf>
    <dxf>
      <font>
        <strike val="0"/>
        <outline val="0"/>
        <shadow val="0"/>
        <u val="none"/>
        <vertAlign val="baseline"/>
        <sz val="10"/>
        <color theme="3"/>
        <name val="Microsoft Sans Serif"/>
        <scheme val="minor"/>
      </font>
      <numFmt numFmtId="166" formatCode="&quot;$&quot;#,##0"/>
      <fill>
        <patternFill patternType="none">
          <fgColor indexed="64"/>
          <bgColor indexed="65"/>
        </patternFill>
      </fill>
      <alignment horizontal="right" vertical="center" textRotation="0" wrapText="0" indent="1" justifyLastLine="0" shrinkToFit="0" readingOrder="0"/>
      <border diagonalUp="0" diagonalDown="0" outline="0">
        <left style="medium">
          <color theme="4" tint="0.79998168889431442"/>
        </left>
        <right style="medium">
          <color theme="4" tint="0.79998168889431442"/>
        </right>
      </border>
    </dxf>
    <dxf>
      <font>
        <b val="0"/>
        <i val="0"/>
        <strike val="0"/>
        <condense val="0"/>
        <extend val="0"/>
        <outline val="0"/>
        <shadow val="0"/>
        <u val="none"/>
        <vertAlign val="baseline"/>
        <sz val="10"/>
        <color theme="3"/>
        <name val="Microsoft Sans Serif"/>
        <family val="2"/>
        <scheme val="minor"/>
      </font>
      <numFmt numFmtId="166" formatCode="&quot;$&quot;#,##0"/>
      <fill>
        <patternFill patternType="solid">
          <fgColor indexed="64"/>
          <bgColor theme="4"/>
        </patternFill>
      </fill>
      <alignment horizontal="right" vertical="center" textRotation="0" wrapText="0" indent="1" justifyLastLine="0" shrinkToFit="0" readingOrder="0"/>
      <border diagonalUp="0" diagonalDown="0" outline="0">
        <left style="medium">
          <color theme="4" tint="0.79998168889431442"/>
        </left>
        <right style="medium">
          <color theme="4" tint="0.79998168889431442"/>
        </right>
        <top/>
        <bottom/>
      </border>
    </dxf>
    <dxf>
      <font>
        <strike val="0"/>
        <outline val="0"/>
        <shadow val="0"/>
        <u val="none"/>
        <vertAlign val="baseline"/>
        <sz val="10"/>
        <color theme="3"/>
        <name val="Microsoft Sans Serif"/>
        <scheme val="minor"/>
      </font>
      <numFmt numFmtId="166" formatCode="&quot;$&quot;#,##0"/>
      <fill>
        <patternFill patternType="none">
          <fgColor indexed="64"/>
          <bgColor indexed="65"/>
        </patternFill>
      </fill>
      <alignment horizontal="right" vertical="center" textRotation="0" wrapText="0" indent="1" justifyLastLine="0" shrinkToFit="0" readingOrder="0"/>
      <border diagonalUp="0" diagonalDown="0" outline="0">
        <left/>
        <right style="medium">
          <color theme="4" tint="0.79998168889431442"/>
        </right>
      </border>
    </dxf>
    <dxf>
      <font>
        <b val="0"/>
        <i val="0"/>
        <strike val="0"/>
        <condense val="0"/>
        <extend val="0"/>
        <outline val="0"/>
        <shadow val="0"/>
        <u val="none"/>
        <vertAlign val="baseline"/>
        <sz val="10"/>
        <color theme="3"/>
        <name val="Microsoft Sans Serif"/>
        <family val="2"/>
        <scheme val="minor"/>
      </font>
      <numFmt numFmtId="166" formatCode="&quot;$&quot;#,##0"/>
      <fill>
        <patternFill patternType="solid">
          <fgColor indexed="64"/>
          <bgColor theme="4"/>
        </patternFill>
      </fill>
      <alignment horizontal="right" vertical="center" textRotation="0" wrapText="0" indent="1" justifyLastLine="0" shrinkToFit="0" readingOrder="0"/>
      <border diagonalUp="0" diagonalDown="0" outline="0">
        <left/>
        <right style="medium">
          <color theme="4" tint="0.79998168889431442"/>
        </right>
        <top/>
        <bottom/>
      </border>
    </dxf>
    <dxf>
      <font>
        <strike val="0"/>
        <outline val="0"/>
        <shadow val="0"/>
        <u val="none"/>
        <vertAlign val="baseline"/>
        <sz val="10"/>
        <color theme="3"/>
        <name val="Microsoft Sans Serif"/>
        <scheme val="minor"/>
      </font>
      <fill>
        <patternFill patternType="none">
          <fgColor indexed="64"/>
          <bgColor indexed="65"/>
        </patternFill>
      </fill>
      <alignment horizontal="left" vertical="center" textRotation="0" wrapText="0" relativeIndent="1" justifyLastLine="0" shrinkToFit="1" readingOrder="0"/>
      <border diagonalUp="0" diagonalDown="0" outline="0">
        <left style="medium">
          <color theme="4" tint="0.79998168889431442"/>
        </left>
        <right style="medium">
          <color theme="4" tint="0.79998168889431442"/>
        </right>
        <top/>
        <bottom/>
      </border>
    </dxf>
    <dxf>
      <font>
        <b val="0"/>
        <i val="0"/>
        <strike val="0"/>
        <condense val="0"/>
        <extend val="0"/>
        <outline val="0"/>
        <shadow val="0"/>
        <u val="none"/>
        <vertAlign val="baseline"/>
        <sz val="10"/>
        <color theme="3"/>
        <name val="Microsoft Sans Serif"/>
        <family val="2"/>
        <scheme val="minor"/>
      </font>
      <fill>
        <patternFill patternType="solid">
          <fgColor indexed="64"/>
          <bgColor theme="4"/>
        </patternFill>
      </fill>
      <alignment horizontal="left" vertical="center" textRotation="0" wrapText="0" indent="1" justifyLastLine="0" shrinkToFit="0" readingOrder="0"/>
      <border diagonalUp="0" diagonalDown="0" outline="0">
        <left/>
        <right style="medium">
          <color theme="4" tint="0.79998168889431442"/>
        </right>
        <top/>
        <bottom/>
      </border>
    </dxf>
    <dxf>
      <border diagonalUp="0" diagonalDown="0">
        <left/>
        <right/>
        <top style="thin">
          <color theme="4" tint="0.39994506668294322"/>
        </top>
        <bottom style="thin">
          <color theme="4" tint="0.39994506668294322"/>
        </bottom>
      </border>
    </dxf>
    <dxf>
      <font>
        <strike val="0"/>
        <outline val="0"/>
        <shadow val="0"/>
        <u val="none"/>
        <vertAlign val="baseline"/>
        <sz val="10"/>
        <color theme="3"/>
        <name val="Microsoft Sans Serif"/>
        <scheme val="minor"/>
      </font>
      <fill>
        <patternFill patternType="solid">
          <fgColor indexed="64"/>
          <bgColor theme="4"/>
        </patternFill>
      </fill>
      <alignment horizontal="left" vertical="center" textRotation="0" indent="0" justifyLastLine="0" readingOrder="0"/>
    </dxf>
    <dxf>
      <font>
        <strike val="0"/>
        <outline val="0"/>
        <shadow val="0"/>
        <u val="none"/>
        <vertAlign val="baseline"/>
        <sz val="10"/>
        <color theme="3"/>
        <name val="Microsoft Sans Serif"/>
        <scheme val="minor"/>
      </font>
      <fill>
        <patternFill patternType="none">
          <fgColor indexed="64"/>
          <bgColor indexed="65"/>
        </patternFill>
      </fill>
      <alignment horizontal="left" vertical="center" textRotation="0" indent="0" justifyLastLine="0" readingOrder="0"/>
    </dxf>
    <dxf>
      <font>
        <strike val="0"/>
        <outline val="0"/>
        <shadow val="0"/>
        <u val="none"/>
        <vertAlign val="baseline"/>
        <sz val="10"/>
        <color theme="3"/>
        <name val="Microsoft Sans Serif"/>
        <scheme val="minor"/>
      </font>
      <fill>
        <patternFill patternType="none">
          <fgColor indexed="64"/>
          <bgColor indexed="65"/>
        </patternFill>
      </fill>
      <alignment horizontal="left" vertical="center" textRotation="0" indent="0" justifyLastLine="0" readingOrder="0"/>
    </dxf>
    <dxf>
      <font>
        <strike val="0"/>
        <outline val="0"/>
        <shadow val="0"/>
        <u val="none"/>
        <vertAlign val="baseline"/>
        <sz val="10"/>
        <color theme="3"/>
        <name val="Microsoft Sans Serif"/>
        <scheme val="minor"/>
      </font>
      <numFmt numFmtId="166" formatCode="&quot;$&quot;#,##0"/>
      <fill>
        <patternFill patternType="none">
          <fgColor indexed="64"/>
          <bgColor indexed="65"/>
        </patternFill>
      </fill>
      <alignment horizontal="right" vertical="center" textRotation="0" wrapText="0" indent="1" justifyLastLine="0" shrinkToFit="0" readingOrder="0"/>
      <border diagonalUp="0" diagonalDown="0" outline="0">
        <left style="thin">
          <color theme="4" tint="0.39994506668294322"/>
        </left>
        <right style="medium">
          <color theme="4" tint="0.79998168889431442"/>
        </right>
        <top/>
        <bottom/>
      </border>
    </dxf>
    <dxf>
      <font>
        <b val="0"/>
        <i val="0"/>
        <strike val="0"/>
        <condense val="0"/>
        <extend val="0"/>
        <outline val="0"/>
        <shadow val="0"/>
        <u val="none"/>
        <vertAlign val="baseline"/>
        <sz val="10"/>
        <color theme="3"/>
        <name val="Microsoft Sans Serif"/>
        <family val="2"/>
        <scheme val="minor"/>
      </font>
      <numFmt numFmtId="166" formatCode="&quot;$&quot;#,##0"/>
      <fill>
        <patternFill patternType="solid">
          <fgColor indexed="64"/>
          <bgColor theme="4"/>
        </patternFill>
      </fill>
      <alignment horizontal="right" vertical="center" textRotation="0" wrapText="0" indent="1" justifyLastLine="0" shrinkToFit="0" readingOrder="0"/>
    </dxf>
    <dxf>
      <font>
        <strike val="0"/>
        <outline val="0"/>
        <shadow val="0"/>
        <u val="none"/>
        <vertAlign val="baseline"/>
        <sz val="10"/>
        <color theme="3"/>
        <name val="Microsoft Sans Serif"/>
        <scheme val="minor"/>
      </font>
      <numFmt numFmtId="166" formatCode="&quot;$&quot;#,##0"/>
      <fill>
        <patternFill patternType="none">
          <fgColor indexed="64"/>
          <bgColor indexed="65"/>
        </patternFill>
      </fill>
      <alignment horizontal="right" vertical="center" textRotation="0" wrapText="0" indent="1" justifyLastLine="0" shrinkToFit="0" readingOrder="0"/>
      <border diagonalUp="0" diagonalDown="0" outline="0">
        <left style="medium">
          <color theme="4" tint="0.79998168889431442"/>
        </left>
        <right style="medium">
          <color theme="4" tint="0.79998168889431442"/>
        </right>
      </border>
    </dxf>
    <dxf>
      <font>
        <b val="0"/>
        <i val="0"/>
        <strike val="0"/>
        <condense val="0"/>
        <extend val="0"/>
        <outline val="0"/>
        <shadow val="0"/>
        <u val="none"/>
        <vertAlign val="baseline"/>
        <sz val="10"/>
        <color theme="3"/>
        <name val="Microsoft Sans Serif"/>
        <family val="2"/>
        <scheme val="minor"/>
      </font>
      <numFmt numFmtId="166" formatCode="&quot;$&quot;#,##0"/>
      <fill>
        <patternFill patternType="solid">
          <fgColor indexed="64"/>
          <bgColor theme="4"/>
        </patternFill>
      </fill>
      <alignment horizontal="right" vertical="center" textRotation="0" wrapText="0" indent="1" justifyLastLine="0" shrinkToFit="0" readingOrder="0"/>
      <border diagonalUp="0" diagonalDown="0" outline="0">
        <left style="medium">
          <color theme="4" tint="0.79998168889431442"/>
        </left>
        <right style="medium">
          <color theme="4" tint="0.79998168889431442"/>
        </right>
        <top/>
        <bottom/>
      </border>
    </dxf>
    <dxf>
      <font>
        <strike val="0"/>
        <outline val="0"/>
        <shadow val="0"/>
        <u val="none"/>
        <vertAlign val="baseline"/>
        <sz val="10"/>
        <color theme="3"/>
        <name val="Microsoft Sans Serif"/>
        <scheme val="minor"/>
      </font>
      <numFmt numFmtId="166" formatCode="&quot;$&quot;#,##0"/>
      <fill>
        <patternFill patternType="none">
          <fgColor indexed="64"/>
          <bgColor indexed="65"/>
        </patternFill>
      </fill>
      <alignment horizontal="right" vertical="center" textRotation="0" wrapText="0" indent="1" justifyLastLine="0" shrinkToFit="0" readingOrder="0"/>
      <border diagonalUp="0" diagonalDown="0" outline="0">
        <left/>
        <right style="medium">
          <color theme="4" tint="0.79998168889431442"/>
        </right>
      </border>
    </dxf>
    <dxf>
      <font>
        <b val="0"/>
        <i val="0"/>
        <strike val="0"/>
        <condense val="0"/>
        <extend val="0"/>
        <outline val="0"/>
        <shadow val="0"/>
        <u val="none"/>
        <vertAlign val="baseline"/>
        <sz val="10"/>
        <color theme="3"/>
        <name val="Microsoft Sans Serif"/>
        <family val="2"/>
        <scheme val="minor"/>
      </font>
      <numFmt numFmtId="166" formatCode="&quot;$&quot;#,##0"/>
      <fill>
        <patternFill patternType="solid">
          <fgColor indexed="64"/>
          <bgColor theme="4"/>
        </patternFill>
      </fill>
      <alignment horizontal="right" vertical="center" textRotation="0" wrapText="0" indent="1" justifyLastLine="0" shrinkToFit="0" readingOrder="0"/>
      <border diagonalUp="0" diagonalDown="0" outline="0">
        <left/>
        <right style="medium">
          <color theme="4" tint="0.79998168889431442"/>
        </right>
        <top/>
        <bottom/>
      </border>
    </dxf>
    <dxf>
      <font>
        <strike val="0"/>
        <outline val="0"/>
        <shadow val="0"/>
        <u val="none"/>
        <vertAlign val="baseline"/>
        <sz val="10"/>
        <color theme="3"/>
        <name val="Microsoft Sans Serif"/>
        <scheme val="minor"/>
      </font>
      <fill>
        <patternFill patternType="none">
          <fgColor indexed="64"/>
          <bgColor indexed="65"/>
        </patternFill>
      </fill>
      <alignment horizontal="left" vertical="center" textRotation="0" wrapText="0" relativeIndent="1" justifyLastLine="0" shrinkToFit="1" readingOrder="0"/>
      <border diagonalUp="0" diagonalDown="0" outline="0">
        <left/>
        <right style="medium">
          <color theme="4" tint="0.79998168889431442"/>
        </right>
        <top/>
        <bottom/>
      </border>
    </dxf>
    <dxf>
      <font>
        <b val="0"/>
        <i val="0"/>
        <strike val="0"/>
        <condense val="0"/>
        <extend val="0"/>
        <outline val="0"/>
        <shadow val="0"/>
        <u val="none"/>
        <vertAlign val="baseline"/>
        <sz val="10"/>
        <color theme="3"/>
        <name val="Microsoft Sans Serif"/>
        <family val="2"/>
        <scheme val="minor"/>
      </font>
      <fill>
        <patternFill patternType="solid">
          <fgColor indexed="64"/>
          <bgColor theme="4"/>
        </patternFill>
      </fill>
      <alignment horizontal="left" vertical="center" textRotation="0" wrapText="0" indent="1" justifyLastLine="0" shrinkToFit="0" readingOrder="0"/>
      <border diagonalUp="0" diagonalDown="0" outline="0">
        <left/>
        <right style="medium">
          <color theme="4" tint="0.79998168889431442"/>
        </right>
        <top/>
        <bottom/>
      </border>
    </dxf>
    <dxf>
      <border diagonalUp="0" diagonalDown="0">
        <left/>
        <right/>
        <top style="thin">
          <color theme="4" tint="0.39994506668294322"/>
        </top>
        <bottom style="thin">
          <color theme="4" tint="0.39994506668294322"/>
        </bottom>
      </border>
    </dxf>
    <dxf>
      <font>
        <strike val="0"/>
        <outline val="0"/>
        <shadow val="0"/>
        <u val="none"/>
        <vertAlign val="baseline"/>
        <sz val="10"/>
        <color theme="3"/>
        <name val="Microsoft Sans Serif"/>
        <scheme val="minor"/>
      </font>
      <fill>
        <patternFill patternType="solid">
          <fgColor indexed="64"/>
          <bgColor theme="4"/>
        </patternFill>
      </fill>
      <alignment horizontal="left" vertical="center" textRotation="0" indent="0" justifyLastLine="0" readingOrder="0"/>
    </dxf>
    <dxf>
      <font>
        <strike val="0"/>
        <outline val="0"/>
        <shadow val="0"/>
        <u val="none"/>
        <vertAlign val="baseline"/>
        <sz val="10"/>
        <color theme="3"/>
        <name val="Microsoft Sans Serif"/>
        <scheme val="minor"/>
      </font>
      <fill>
        <patternFill patternType="none">
          <fgColor indexed="64"/>
          <bgColor indexed="65"/>
        </patternFill>
      </fill>
      <alignment horizontal="left" vertical="center" textRotation="0" indent="0" justifyLastLine="0" readingOrder="0"/>
    </dxf>
    <dxf>
      <font>
        <strike val="0"/>
        <outline val="0"/>
        <shadow val="0"/>
        <u val="none"/>
        <vertAlign val="baseline"/>
        <sz val="10"/>
        <color theme="3"/>
        <name val="Microsoft Sans Serif"/>
        <scheme val="minor"/>
      </font>
      <fill>
        <patternFill patternType="none">
          <fgColor indexed="64"/>
          <bgColor indexed="65"/>
        </patternFill>
      </fill>
      <alignment horizontal="left" vertical="center" textRotation="0" indent="0" justifyLastLine="0" readingOrder="0"/>
    </dxf>
    <dxf>
      <font>
        <strike val="0"/>
        <outline val="0"/>
        <shadow val="0"/>
        <u val="none"/>
        <vertAlign val="baseline"/>
        <sz val="10"/>
        <color theme="3"/>
        <name val="Microsoft Sans Serif"/>
        <scheme val="minor"/>
      </font>
      <numFmt numFmtId="166" formatCode="&quot;$&quot;#,##0"/>
      <fill>
        <patternFill patternType="none">
          <fgColor indexed="64"/>
          <bgColor indexed="65"/>
        </patternFill>
      </fill>
      <alignment horizontal="right" vertical="center" textRotation="0" wrapText="0" indent="1" justifyLastLine="0" shrinkToFit="0" readingOrder="0"/>
      <border diagonalUp="0" diagonalDown="0" outline="0">
        <left style="medium">
          <color theme="6" tint="0.79998168889431442"/>
        </left>
        <right style="medium">
          <color theme="6" tint="0.79998168889431442"/>
        </right>
        <top/>
        <bottom/>
      </border>
    </dxf>
    <dxf>
      <font>
        <b val="0"/>
        <i val="0"/>
        <strike val="0"/>
        <condense val="0"/>
        <extend val="0"/>
        <outline val="0"/>
        <shadow val="0"/>
        <u val="none"/>
        <vertAlign val="baseline"/>
        <sz val="10"/>
        <color theme="4"/>
        <name val="Microsoft Sans Serif"/>
        <family val="2"/>
        <scheme val="minor"/>
      </font>
      <numFmt numFmtId="166" formatCode="&quot;$&quot;#,##0"/>
      <fill>
        <patternFill patternType="solid">
          <fgColor indexed="64"/>
          <bgColor theme="3"/>
        </patternFill>
      </fill>
      <alignment horizontal="right" vertical="center" textRotation="0" wrapText="0" indent="1" justifyLastLine="0" shrinkToFit="0" readingOrder="0"/>
      <border diagonalUp="0" diagonalDown="0" outline="0">
        <left style="medium">
          <color theme="6" tint="0.79998168889431442"/>
        </left>
        <right style="medium">
          <color theme="6" tint="0.79998168889431442"/>
        </right>
        <top style="medium">
          <color theme="3"/>
        </top>
        <bottom style="medium">
          <color theme="6" tint="0.79998168889431442"/>
        </bottom>
      </border>
    </dxf>
    <dxf>
      <font>
        <strike val="0"/>
        <outline val="0"/>
        <shadow val="0"/>
        <u val="none"/>
        <vertAlign val="baseline"/>
        <sz val="10"/>
        <color theme="3"/>
        <name val="Microsoft Sans Serif"/>
        <scheme val="minor"/>
      </font>
      <numFmt numFmtId="166" formatCode="&quot;$&quot;#,##0"/>
      <fill>
        <patternFill patternType="none">
          <fgColor indexed="64"/>
          <bgColor indexed="65"/>
        </patternFill>
      </fill>
      <alignment horizontal="right" vertical="center" textRotation="0" wrapText="0" indent="1" justifyLastLine="0" shrinkToFit="0" readingOrder="0"/>
      <border diagonalUp="0" diagonalDown="0" outline="0">
        <left style="medium">
          <color theme="6" tint="0.79998168889431442"/>
        </left>
        <right style="medium">
          <color theme="6" tint="0.79998168889431442"/>
        </right>
        <top/>
        <bottom/>
      </border>
    </dxf>
    <dxf>
      <font>
        <b val="0"/>
        <i val="0"/>
        <strike val="0"/>
        <condense val="0"/>
        <extend val="0"/>
        <outline val="0"/>
        <shadow val="0"/>
        <u val="none"/>
        <vertAlign val="baseline"/>
        <sz val="10"/>
        <color theme="4"/>
        <name val="Microsoft Sans Serif"/>
        <family val="2"/>
        <scheme val="minor"/>
      </font>
      <numFmt numFmtId="166" formatCode="&quot;$&quot;#,##0"/>
      <fill>
        <patternFill patternType="solid">
          <fgColor indexed="64"/>
          <bgColor theme="3"/>
        </patternFill>
      </fill>
      <alignment horizontal="right" vertical="center" textRotation="0" wrapText="0" indent="1" justifyLastLine="0" shrinkToFit="0" readingOrder="0"/>
      <border diagonalUp="0" diagonalDown="0" outline="0">
        <left style="medium">
          <color theme="6" tint="0.79998168889431442"/>
        </left>
        <right style="medium">
          <color theme="6" tint="0.79998168889431442"/>
        </right>
        <top style="medium">
          <color theme="3"/>
        </top>
        <bottom style="medium">
          <color theme="6" tint="0.79998168889431442"/>
        </bottom>
      </border>
    </dxf>
    <dxf>
      <font>
        <strike val="0"/>
        <outline val="0"/>
        <shadow val="0"/>
        <u val="none"/>
        <vertAlign val="baseline"/>
        <sz val="10"/>
        <color theme="3"/>
        <name val="Microsoft Sans Serif"/>
        <scheme val="minor"/>
      </font>
      <numFmt numFmtId="166" formatCode="&quot;$&quot;#,##0"/>
      <fill>
        <patternFill patternType="none">
          <fgColor indexed="64"/>
          <bgColor indexed="65"/>
        </patternFill>
      </fill>
      <alignment horizontal="right" vertical="center" textRotation="0" wrapText="0" indent="1" justifyLastLine="0" shrinkToFit="0" readingOrder="0"/>
      <border diagonalUp="0" diagonalDown="0" outline="0">
        <left style="medium">
          <color theme="6" tint="0.79998168889431442"/>
        </left>
        <right style="medium">
          <color theme="6" tint="0.79998168889431442"/>
        </right>
        <top/>
        <bottom/>
      </border>
    </dxf>
    <dxf>
      <font>
        <b val="0"/>
        <i val="0"/>
        <strike val="0"/>
        <condense val="0"/>
        <extend val="0"/>
        <outline val="0"/>
        <shadow val="0"/>
        <u val="none"/>
        <vertAlign val="baseline"/>
        <sz val="10"/>
        <color theme="4"/>
        <name val="Microsoft Sans Serif"/>
        <family val="2"/>
        <scheme val="minor"/>
      </font>
      <numFmt numFmtId="166" formatCode="&quot;$&quot;#,##0"/>
      <fill>
        <patternFill patternType="solid">
          <fgColor indexed="64"/>
          <bgColor theme="3"/>
        </patternFill>
      </fill>
      <alignment horizontal="right" vertical="center" textRotation="0" wrapText="0" indent="1" justifyLastLine="0" shrinkToFit="0" readingOrder="0"/>
      <border diagonalUp="0" diagonalDown="0" outline="0">
        <left style="medium">
          <color theme="6" tint="0.79998168889431442"/>
        </left>
        <right style="medium">
          <color theme="6" tint="0.79998168889431442"/>
        </right>
        <top style="medium">
          <color theme="3"/>
        </top>
        <bottom style="medium">
          <color theme="6" tint="0.79998168889431442"/>
        </bottom>
      </border>
    </dxf>
    <dxf>
      <font>
        <strike val="0"/>
        <outline val="0"/>
        <shadow val="0"/>
        <u val="none"/>
        <vertAlign val="baseline"/>
        <sz val="10"/>
        <color theme="3"/>
        <name val="Microsoft Sans Serif"/>
        <scheme val="minor"/>
      </font>
      <fill>
        <patternFill patternType="none">
          <fgColor indexed="64"/>
          <bgColor indexed="65"/>
        </patternFill>
      </fill>
      <alignment horizontal="left" vertical="center" textRotation="0" wrapText="0" relativeIndent="1" justifyLastLine="0" shrinkToFit="1" readingOrder="0"/>
      <border diagonalUp="0" diagonalDown="0" outline="0">
        <left style="medium">
          <color theme="6" tint="0.79998168889431442"/>
        </left>
        <right style="medium">
          <color theme="6" tint="0.79998168889431442"/>
        </right>
        <top/>
        <bottom/>
      </border>
    </dxf>
    <dxf>
      <font>
        <b val="0"/>
        <i val="0"/>
        <strike val="0"/>
        <condense val="0"/>
        <extend val="0"/>
        <outline val="0"/>
        <shadow val="0"/>
        <u val="none"/>
        <vertAlign val="baseline"/>
        <sz val="10"/>
        <color theme="4"/>
        <name val="Microsoft Sans Serif"/>
        <family val="2"/>
        <scheme val="minor"/>
      </font>
      <fill>
        <patternFill patternType="solid">
          <fgColor indexed="64"/>
          <bgColor theme="3"/>
        </patternFill>
      </fill>
      <alignment horizontal="left" vertical="center" textRotation="0" wrapText="0" indent="1" justifyLastLine="0" shrinkToFit="0" readingOrder="0"/>
      <border diagonalUp="0" diagonalDown="0" outline="0">
        <left style="medium">
          <color theme="3"/>
        </left>
        <right/>
        <top/>
        <bottom style="medium">
          <color theme="3"/>
        </bottom>
      </border>
    </dxf>
    <dxf>
      <border>
        <top style="medium">
          <color theme="3"/>
        </top>
      </border>
    </dxf>
    <dxf>
      <border>
        <bottom style="medium">
          <color theme="3"/>
        </bottom>
      </border>
    </dxf>
    <dxf>
      <border diagonalUp="0" diagonalDown="0">
        <left/>
        <right/>
        <top style="thin">
          <color theme="4" tint="0.39994506668294322"/>
        </top>
        <bottom style="thin">
          <color theme="4" tint="0.39994506668294322"/>
        </bottom>
      </border>
    </dxf>
    <dxf>
      <font>
        <strike val="0"/>
        <outline val="0"/>
        <shadow val="0"/>
        <u val="none"/>
        <vertAlign val="baseline"/>
        <sz val="10"/>
        <color theme="4"/>
        <name val="Microsoft Sans Serif"/>
        <scheme val="minor"/>
      </font>
      <fill>
        <patternFill patternType="solid">
          <fgColor indexed="64"/>
          <bgColor theme="3"/>
        </patternFill>
      </fill>
      <alignment horizontal="left" vertical="center" textRotation="0" indent="0" justifyLastLine="0" readingOrder="0"/>
    </dxf>
    <dxf>
      <font>
        <strike val="0"/>
        <outline val="0"/>
        <shadow val="0"/>
        <u val="none"/>
        <vertAlign val="baseline"/>
        <sz val="10"/>
        <color theme="3"/>
        <name val="Microsoft Sans Serif"/>
        <scheme val="minor"/>
      </font>
      <fill>
        <patternFill patternType="none">
          <fgColor indexed="64"/>
          <bgColor indexed="65"/>
        </patternFill>
      </fill>
      <alignment horizontal="left" vertical="center" textRotation="0" indent="0" justifyLastLine="0" readingOrder="0"/>
    </dxf>
    <dxf>
      <font>
        <strike val="0"/>
        <outline val="0"/>
        <shadow val="0"/>
        <u val="none"/>
        <vertAlign val="baseline"/>
        <sz val="10"/>
        <color theme="4"/>
        <name val="Microsoft Sans Serif"/>
        <scheme val="minor"/>
      </font>
      <fill>
        <patternFill patternType="solid">
          <fgColor indexed="64"/>
          <bgColor theme="3"/>
        </patternFill>
      </fill>
      <alignment horizontal="left" vertical="center" textRotation="0" indent="0" justifyLastLine="0" readingOrder="0"/>
    </dxf>
    <dxf>
      <font>
        <strike val="0"/>
        <outline val="0"/>
        <shadow val="0"/>
        <u val="none"/>
        <vertAlign val="baseline"/>
        <sz val="10"/>
        <color theme="3"/>
        <name val="Microsoft Sans Serif"/>
        <scheme val="minor"/>
      </font>
      <numFmt numFmtId="166" formatCode="&quot;$&quot;#,##0"/>
      <fill>
        <patternFill patternType="none">
          <fgColor indexed="64"/>
          <bgColor indexed="65"/>
        </patternFill>
      </fill>
      <alignment horizontal="right" vertical="center" textRotation="0" wrapText="0" indent="1" justifyLastLine="0" shrinkToFit="0" readingOrder="0"/>
      <border diagonalUp="0" diagonalDown="0" outline="0">
        <left style="medium">
          <color theme="6" tint="0.79998168889431442"/>
        </left>
        <right style="medium">
          <color theme="6" tint="0.79998168889431442"/>
        </right>
        <top/>
        <bottom/>
      </border>
    </dxf>
    <dxf>
      <font>
        <b val="0"/>
        <i val="0"/>
        <strike val="0"/>
        <condense val="0"/>
        <extend val="0"/>
        <outline val="0"/>
        <shadow val="0"/>
        <u val="none"/>
        <vertAlign val="baseline"/>
        <sz val="10"/>
        <color theme="4"/>
        <name val="Microsoft Sans Serif"/>
        <family val="2"/>
        <scheme val="minor"/>
      </font>
      <numFmt numFmtId="166" formatCode="&quot;$&quot;#,##0"/>
      <fill>
        <patternFill patternType="solid">
          <fgColor indexed="64"/>
          <bgColor theme="3"/>
        </patternFill>
      </fill>
      <alignment horizontal="right" vertical="center" textRotation="0" wrapText="0" indent="1" justifyLastLine="0" shrinkToFit="0" readingOrder="0"/>
      <border diagonalUp="0" diagonalDown="0" outline="0">
        <left style="medium">
          <color theme="6" tint="0.79998168889431442"/>
        </left>
        <right style="medium">
          <color theme="6" tint="0.79998168889431442"/>
        </right>
        <top style="medium">
          <color theme="3"/>
        </top>
        <bottom style="medium">
          <color theme="6" tint="0.79998168889431442"/>
        </bottom>
      </border>
    </dxf>
    <dxf>
      <font>
        <strike val="0"/>
        <outline val="0"/>
        <shadow val="0"/>
        <u val="none"/>
        <vertAlign val="baseline"/>
        <sz val="10"/>
        <color theme="3"/>
        <name val="Microsoft Sans Serif"/>
        <scheme val="minor"/>
      </font>
      <numFmt numFmtId="166" formatCode="&quot;$&quot;#,##0"/>
      <fill>
        <patternFill patternType="none">
          <fgColor indexed="64"/>
          <bgColor indexed="65"/>
        </patternFill>
      </fill>
      <alignment horizontal="right" vertical="center" textRotation="0" wrapText="0" indent="1" justifyLastLine="0" shrinkToFit="0" readingOrder="0"/>
      <border diagonalUp="0" diagonalDown="0" outline="0">
        <left style="medium">
          <color theme="6" tint="0.79998168889431442"/>
        </left>
        <right style="medium">
          <color theme="6" tint="0.79998168889431442"/>
        </right>
        <top/>
        <bottom/>
      </border>
    </dxf>
    <dxf>
      <font>
        <b val="0"/>
        <i val="0"/>
        <strike val="0"/>
        <condense val="0"/>
        <extend val="0"/>
        <outline val="0"/>
        <shadow val="0"/>
        <u val="none"/>
        <vertAlign val="baseline"/>
        <sz val="10"/>
        <color theme="4"/>
        <name val="Microsoft Sans Serif"/>
        <family val="2"/>
        <scheme val="minor"/>
      </font>
      <numFmt numFmtId="166" formatCode="&quot;$&quot;#,##0"/>
      <fill>
        <patternFill patternType="solid">
          <fgColor indexed="64"/>
          <bgColor theme="3"/>
        </patternFill>
      </fill>
      <alignment horizontal="right" vertical="center" textRotation="0" wrapText="0" indent="1" justifyLastLine="0" shrinkToFit="0" readingOrder="0"/>
      <border diagonalUp="0" diagonalDown="0" outline="0">
        <left style="medium">
          <color theme="6" tint="0.79998168889431442"/>
        </left>
        <right style="medium">
          <color theme="6" tint="0.79998168889431442"/>
        </right>
        <top style="medium">
          <color theme="3"/>
        </top>
        <bottom style="medium">
          <color theme="6" tint="0.79998168889431442"/>
        </bottom>
      </border>
    </dxf>
    <dxf>
      <font>
        <strike val="0"/>
        <outline val="0"/>
        <shadow val="0"/>
        <u val="none"/>
        <vertAlign val="baseline"/>
        <sz val="10"/>
        <color theme="3"/>
        <name val="Microsoft Sans Serif"/>
        <scheme val="minor"/>
      </font>
      <numFmt numFmtId="166" formatCode="&quot;$&quot;#,##0"/>
      <fill>
        <patternFill patternType="none">
          <fgColor indexed="64"/>
          <bgColor indexed="65"/>
        </patternFill>
      </fill>
      <alignment horizontal="right" vertical="center" textRotation="0" wrapText="0" indent="1" justifyLastLine="0" shrinkToFit="0" readingOrder="0"/>
      <border outline="0">
        <left/>
        <right style="thin">
          <color theme="4" tint="0.39994506668294322"/>
        </right>
      </border>
    </dxf>
    <dxf>
      <font>
        <b val="0"/>
        <i val="0"/>
        <strike val="0"/>
        <condense val="0"/>
        <extend val="0"/>
        <outline val="0"/>
        <shadow val="0"/>
        <u val="none"/>
        <vertAlign val="baseline"/>
        <sz val="10"/>
        <color theme="4"/>
        <name val="Microsoft Sans Serif"/>
        <family val="2"/>
        <scheme val="minor"/>
      </font>
      <numFmt numFmtId="166" formatCode="&quot;$&quot;#,##0"/>
      <fill>
        <patternFill patternType="solid">
          <fgColor indexed="64"/>
          <bgColor theme="3"/>
        </patternFill>
      </fill>
      <alignment horizontal="right" vertical="center" textRotation="0" wrapText="0" indent="1" justifyLastLine="0" shrinkToFit="0" readingOrder="0"/>
      <border diagonalUp="0" diagonalDown="0" outline="0">
        <left/>
        <right/>
        <top style="medium">
          <color theme="3"/>
        </top>
        <bottom style="medium">
          <color theme="3"/>
        </bottom>
      </border>
    </dxf>
    <dxf>
      <font>
        <b val="0"/>
        <i val="0"/>
        <strike val="0"/>
        <condense val="0"/>
        <extend val="0"/>
        <outline val="0"/>
        <shadow val="0"/>
        <u val="none"/>
        <vertAlign val="baseline"/>
        <sz val="10"/>
        <color theme="4"/>
        <name val="Microsoft Sans Serif"/>
        <family val="2"/>
        <scheme val="minor"/>
      </font>
      <fill>
        <patternFill patternType="solid">
          <fgColor indexed="64"/>
          <bgColor theme="3"/>
        </patternFill>
      </fill>
      <alignment horizontal="left" vertical="center" textRotation="0" wrapText="0" indent="1" justifyLastLine="0" shrinkToFit="0" readingOrder="0"/>
      <border diagonalUp="0" diagonalDown="0" outline="0">
        <left style="medium">
          <color theme="3"/>
        </left>
        <right style="medium">
          <color theme="6" tint="0.79998168889431442"/>
        </right>
        <top style="medium">
          <color theme="3"/>
        </top>
        <bottom style="medium">
          <color theme="3"/>
        </bottom>
      </border>
    </dxf>
    <dxf>
      <border>
        <top style="medium">
          <color theme="3"/>
        </top>
      </border>
    </dxf>
    <dxf>
      <border>
        <bottom style="medium">
          <color theme="3"/>
        </bottom>
      </border>
    </dxf>
    <dxf>
      <border diagonalUp="0" diagonalDown="0">
        <left/>
        <right/>
        <top style="thin">
          <color theme="4" tint="0.39994506668294322"/>
        </top>
        <bottom style="thin">
          <color theme="4" tint="0.39994506668294322"/>
        </bottom>
      </border>
    </dxf>
    <dxf>
      <font>
        <strike val="0"/>
        <outline val="0"/>
        <shadow val="0"/>
        <u val="none"/>
        <vertAlign val="baseline"/>
        <sz val="10"/>
        <color theme="4"/>
        <name val="Microsoft Sans Serif"/>
        <scheme val="minor"/>
      </font>
      <fill>
        <patternFill patternType="solid">
          <fgColor indexed="64"/>
          <bgColor theme="3"/>
        </patternFill>
      </fill>
      <alignment horizontal="left" vertical="center" textRotation="0" indent="0" justifyLastLine="0" readingOrder="0"/>
    </dxf>
    <dxf>
      <font>
        <strike val="0"/>
        <outline val="0"/>
        <shadow val="0"/>
        <u val="none"/>
        <vertAlign val="baseline"/>
        <sz val="10"/>
        <color theme="3"/>
        <name val="Microsoft Sans Serif"/>
        <scheme val="minor"/>
      </font>
      <fill>
        <patternFill patternType="none">
          <fgColor indexed="64"/>
          <bgColor indexed="65"/>
        </patternFill>
      </fill>
      <alignment horizontal="left" vertical="center" textRotation="0" indent="0" justifyLastLine="0" readingOrder="0"/>
    </dxf>
    <dxf>
      <font>
        <strike val="0"/>
        <outline val="0"/>
        <shadow val="0"/>
        <u val="none"/>
        <vertAlign val="baseline"/>
        <sz val="10"/>
        <color theme="4"/>
        <name val="Microsoft Sans Serif"/>
        <scheme val="minor"/>
      </font>
      <fill>
        <patternFill patternType="solid">
          <fgColor indexed="64"/>
          <bgColor theme="3"/>
        </patternFill>
      </fill>
      <alignment horizontal="left" vertical="center" textRotation="0" indent="0" justifyLastLine="0" readingOrder="0"/>
    </dxf>
    <dxf>
      <font>
        <strike val="0"/>
        <outline val="0"/>
        <shadow val="0"/>
        <u val="none"/>
        <vertAlign val="baseline"/>
        <sz val="10"/>
        <color theme="3"/>
        <name val="Microsoft Sans Serif"/>
        <scheme val="minor"/>
      </font>
      <numFmt numFmtId="166" formatCode="&quot;$&quot;#,##0"/>
      <fill>
        <patternFill patternType="none">
          <fgColor indexed="64"/>
          <bgColor indexed="65"/>
        </patternFill>
      </fill>
      <alignment horizontal="right" vertical="center" textRotation="0" wrapText="0" indent="1" justifyLastLine="0" shrinkToFit="0" readingOrder="0"/>
      <border diagonalUp="0" diagonalDown="0" outline="0">
        <left style="medium">
          <color theme="6" tint="0.79998168889431442"/>
        </left>
        <right style="medium">
          <color theme="6" tint="0.79998168889431442"/>
        </right>
        <top/>
        <bottom/>
      </border>
    </dxf>
    <dxf>
      <font>
        <b val="0"/>
        <i val="0"/>
        <strike val="0"/>
        <condense val="0"/>
        <extend val="0"/>
        <outline val="0"/>
        <shadow val="0"/>
        <u val="none"/>
        <vertAlign val="baseline"/>
        <sz val="10"/>
        <color theme="4"/>
        <name val="Microsoft Sans Serif"/>
        <family val="2"/>
        <scheme val="minor"/>
      </font>
      <numFmt numFmtId="166" formatCode="&quot;$&quot;#,##0"/>
      <fill>
        <patternFill patternType="solid">
          <fgColor indexed="64"/>
          <bgColor theme="3"/>
        </patternFill>
      </fill>
      <alignment horizontal="right" vertical="center" textRotation="0" wrapText="0" indent="1" justifyLastLine="0" shrinkToFit="0" readingOrder="0"/>
      <border diagonalUp="0" diagonalDown="0" outline="0">
        <left/>
        <right style="medium">
          <color theme="3"/>
        </right>
        <top style="medium">
          <color theme="3"/>
        </top>
        <bottom style="medium">
          <color theme="3"/>
        </bottom>
      </border>
    </dxf>
    <dxf>
      <font>
        <strike val="0"/>
        <outline val="0"/>
        <shadow val="0"/>
        <u val="none"/>
        <vertAlign val="baseline"/>
        <sz val="10"/>
        <color theme="3"/>
        <name val="Microsoft Sans Serif"/>
        <scheme val="minor"/>
      </font>
      <numFmt numFmtId="166" formatCode="&quot;$&quot;#,##0"/>
      <fill>
        <patternFill patternType="none">
          <fgColor indexed="64"/>
          <bgColor indexed="65"/>
        </patternFill>
      </fill>
      <alignment horizontal="right" vertical="center" textRotation="0" wrapText="0" indent="1" justifyLastLine="0" shrinkToFit="0" readingOrder="0"/>
      <border diagonalUp="0" diagonalDown="0" outline="0">
        <left style="thin">
          <color theme="4" tint="0.39994506668294322"/>
        </left>
        <right style="medium">
          <color theme="6" tint="0.79998168889431442"/>
        </right>
      </border>
    </dxf>
    <dxf>
      <font>
        <b val="0"/>
        <i val="0"/>
        <strike val="0"/>
        <condense val="0"/>
        <extend val="0"/>
        <outline val="0"/>
        <shadow val="0"/>
        <u val="none"/>
        <vertAlign val="baseline"/>
        <sz val="10"/>
        <color theme="4"/>
        <name val="Microsoft Sans Serif"/>
        <family val="2"/>
        <scheme val="minor"/>
      </font>
      <numFmt numFmtId="166" formatCode="&quot;$&quot;#,##0"/>
      <fill>
        <patternFill patternType="solid">
          <fgColor indexed="64"/>
          <bgColor theme="3"/>
        </patternFill>
      </fill>
      <alignment horizontal="right" vertical="center" textRotation="0" wrapText="0" indent="1" justifyLastLine="0" shrinkToFit="0" readingOrder="0"/>
      <border diagonalUp="0" diagonalDown="0" outline="0">
        <left/>
        <right style="medium">
          <color theme="6" tint="0.79998168889431442"/>
        </right>
        <top style="medium">
          <color theme="3"/>
        </top>
        <bottom style="medium">
          <color theme="3"/>
        </bottom>
      </border>
    </dxf>
    <dxf>
      <font>
        <strike val="0"/>
        <outline val="0"/>
        <shadow val="0"/>
        <u val="none"/>
        <vertAlign val="baseline"/>
        <sz val="10"/>
        <color theme="3"/>
        <name val="Microsoft Sans Serif"/>
        <scheme val="minor"/>
      </font>
      <numFmt numFmtId="166" formatCode="&quot;$&quot;#,##0"/>
      <fill>
        <patternFill patternType="none">
          <fgColor indexed="64"/>
          <bgColor indexed="65"/>
        </patternFill>
      </fill>
      <alignment horizontal="right" vertical="center" textRotation="0" wrapText="0" indent="1" justifyLastLine="0" shrinkToFit="0" readingOrder="0"/>
      <border diagonalUp="0" diagonalDown="0" outline="0">
        <left style="medium">
          <color theme="6" tint="0.79998168889431442"/>
        </left>
        <right style="medium">
          <color theme="6" tint="0.79998168889431442"/>
        </right>
      </border>
    </dxf>
    <dxf>
      <font>
        <b val="0"/>
        <i val="0"/>
        <strike val="0"/>
        <condense val="0"/>
        <extend val="0"/>
        <outline val="0"/>
        <shadow val="0"/>
        <u val="none"/>
        <vertAlign val="baseline"/>
        <sz val="10"/>
        <color theme="4"/>
        <name val="Microsoft Sans Serif"/>
        <family val="2"/>
        <scheme val="minor"/>
      </font>
      <numFmt numFmtId="166" formatCode="&quot;$&quot;#,##0"/>
      <fill>
        <patternFill patternType="solid">
          <fgColor indexed="64"/>
          <bgColor theme="3"/>
        </patternFill>
      </fill>
      <alignment horizontal="right" vertical="center" textRotation="0" wrapText="0" indent="1" justifyLastLine="0" shrinkToFit="0" readingOrder="0"/>
      <border diagonalUp="0" diagonalDown="0" outline="0">
        <left style="medium">
          <color theme="6" tint="0.79998168889431442"/>
        </left>
        <right style="medium">
          <color theme="6" tint="0.79998168889431442"/>
        </right>
        <top style="medium">
          <color theme="3"/>
        </top>
        <bottom style="medium">
          <color theme="6" tint="0.79998168889431442"/>
        </bottom>
      </border>
    </dxf>
    <dxf>
      <font>
        <strike val="0"/>
        <outline val="0"/>
        <shadow val="0"/>
        <u val="none"/>
        <vertAlign val="baseline"/>
        <sz val="10"/>
        <color theme="3"/>
        <name val="Microsoft Sans Serif"/>
        <scheme val="minor"/>
      </font>
      <fill>
        <patternFill patternType="none">
          <fgColor indexed="64"/>
          <bgColor indexed="65"/>
        </patternFill>
      </fill>
      <alignment horizontal="left" vertical="center" textRotation="0" wrapText="0" relativeIndent="1" justifyLastLine="0" shrinkToFit="1" readingOrder="0"/>
      <border diagonalUp="0" diagonalDown="0" outline="0">
        <left style="medium">
          <color theme="4" tint="0.79998168889431442"/>
        </left>
        <right style="medium">
          <color theme="6" tint="0.79998168889431442"/>
        </right>
        <top/>
        <bottom/>
      </border>
    </dxf>
    <dxf>
      <font>
        <b val="0"/>
        <i val="0"/>
        <strike val="0"/>
        <condense val="0"/>
        <extend val="0"/>
        <outline val="0"/>
        <shadow val="0"/>
        <u val="none"/>
        <vertAlign val="baseline"/>
        <sz val="10"/>
        <color theme="4"/>
        <name val="Microsoft Sans Serif"/>
        <family val="2"/>
        <scheme val="minor"/>
      </font>
      <fill>
        <patternFill patternType="solid">
          <fgColor indexed="64"/>
          <bgColor theme="3"/>
        </patternFill>
      </fill>
      <alignment horizontal="left" vertical="center" textRotation="0" wrapText="0" indent="1" justifyLastLine="0" shrinkToFit="0" readingOrder="0"/>
      <border diagonalUp="0" diagonalDown="0" outline="0">
        <left style="medium">
          <color theme="3"/>
        </left>
        <right/>
        <top style="medium">
          <color theme="3"/>
        </top>
        <bottom style="medium">
          <color theme="3"/>
        </bottom>
      </border>
    </dxf>
    <dxf>
      <border>
        <top style="medium">
          <color theme="3"/>
        </top>
      </border>
    </dxf>
    <dxf>
      <border>
        <bottom style="medium">
          <color theme="3"/>
        </bottom>
      </border>
    </dxf>
    <dxf>
      <border diagonalUp="0" diagonalDown="0">
        <left/>
        <right/>
        <top style="thin">
          <color theme="4" tint="0.39994506668294322"/>
        </top>
        <bottom style="thin">
          <color theme="4" tint="0.39994506668294322"/>
        </bottom>
      </border>
    </dxf>
    <dxf>
      <font>
        <strike val="0"/>
        <outline val="0"/>
        <shadow val="0"/>
        <u val="none"/>
        <vertAlign val="baseline"/>
        <sz val="10"/>
        <color theme="4"/>
        <name val="Microsoft Sans Serif"/>
        <scheme val="minor"/>
      </font>
      <fill>
        <patternFill patternType="solid">
          <fgColor indexed="64"/>
          <bgColor theme="3"/>
        </patternFill>
      </fill>
      <alignment horizontal="left" vertical="center" textRotation="0" indent="0" justifyLastLine="0" readingOrder="0"/>
    </dxf>
    <dxf>
      <font>
        <strike val="0"/>
        <outline val="0"/>
        <shadow val="0"/>
        <u val="none"/>
        <vertAlign val="baseline"/>
        <sz val="10"/>
        <color theme="3"/>
        <name val="Microsoft Sans Serif"/>
        <scheme val="minor"/>
      </font>
      <fill>
        <patternFill patternType="none">
          <fgColor indexed="64"/>
          <bgColor indexed="65"/>
        </patternFill>
      </fill>
      <alignment horizontal="left" vertical="center" textRotation="0" indent="0" justifyLastLine="0" readingOrder="0"/>
    </dxf>
    <dxf>
      <font>
        <strike val="0"/>
        <outline val="0"/>
        <shadow val="0"/>
        <u val="none"/>
        <vertAlign val="baseline"/>
        <sz val="10"/>
        <color theme="4"/>
        <name val="Microsoft Sans Serif"/>
        <scheme val="minor"/>
      </font>
      <fill>
        <patternFill patternType="solid">
          <fgColor indexed="64"/>
          <bgColor theme="3"/>
        </patternFill>
      </fill>
      <alignment horizontal="left" vertical="center" textRotation="0" indent="0" justifyLastLine="0" readingOrder="0"/>
    </dxf>
    <dxf>
      <font>
        <strike val="0"/>
        <outline val="0"/>
        <shadow val="0"/>
        <u val="none"/>
        <vertAlign val="baseline"/>
        <sz val="10"/>
        <color theme="3"/>
        <name val="Microsoft Sans Serif"/>
        <scheme val="minor"/>
      </font>
      <numFmt numFmtId="166" formatCode="&quot;$&quot;#,##0"/>
      <alignment horizontal="right" vertical="center" textRotation="0" wrapText="0" relativeIndent="1" justifyLastLine="0" shrinkToFit="0" readingOrder="0"/>
      <border diagonalUp="0" diagonalDown="0" outline="0">
        <right style="medium">
          <color theme="6" tint="0.79998168889431442"/>
        </right>
      </border>
    </dxf>
    <dxf>
      <font>
        <b val="0"/>
        <i val="0"/>
        <strike val="0"/>
        <condense val="0"/>
        <extend val="0"/>
        <outline val="0"/>
        <shadow val="0"/>
        <u val="none"/>
        <vertAlign val="baseline"/>
        <sz val="10"/>
        <color theme="4"/>
        <name val="Microsoft Sans Serif"/>
        <family val="2"/>
        <scheme val="minor"/>
      </font>
      <numFmt numFmtId="166" formatCode="&quot;$&quot;#,##0"/>
      <fill>
        <patternFill patternType="solid">
          <fgColor indexed="64"/>
          <bgColor theme="3"/>
        </patternFill>
      </fill>
      <alignment horizontal="right" vertical="center" textRotation="0" wrapText="0" indent="1" justifyLastLine="0" shrinkToFit="0" readingOrder="0"/>
      <border diagonalUp="0" diagonalDown="0" outline="0">
        <left style="medium">
          <color theme="6" tint="0.79998168889431442"/>
        </left>
        <right style="medium">
          <color theme="3"/>
        </right>
        <top style="medium">
          <color theme="3"/>
        </top>
        <bottom style="medium">
          <color theme="3"/>
        </bottom>
      </border>
    </dxf>
    <dxf>
      <font>
        <strike val="0"/>
        <outline val="0"/>
        <shadow val="0"/>
        <u val="none"/>
        <vertAlign val="baseline"/>
        <sz val="10"/>
        <color theme="3"/>
        <name val="Microsoft Sans Serif"/>
        <scheme val="minor"/>
      </font>
      <numFmt numFmtId="166" formatCode="&quot;$&quot;#,##0"/>
      <alignment horizontal="right" vertical="center" textRotation="0" wrapText="0" relativeIndent="1" justifyLastLine="0" shrinkToFit="0" readingOrder="0"/>
    </dxf>
    <dxf>
      <font>
        <b val="0"/>
        <i val="0"/>
        <strike val="0"/>
        <condense val="0"/>
        <extend val="0"/>
        <outline val="0"/>
        <shadow val="0"/>
        <u val="none"/>
        <vertAlign val="baseline"/>
        <sz val="10"/>
        <color theme="4"/>
        <name val="Microsoft Sans Serif"/>
        <family val="2"/>
        <scheme val="minor"/>
      </font>
      <numFmt numFmtId="166" formatCode="&quot;$&quot;#,##0"/>
      <fill>
        <patternFill patternType="solid">
          <fgColor indexed="64"/>
          <bgColor theme="3"/>
        </patternFill>
      </fill>
      <alignment horizontal="right" vertical="center" textRotation="0" wrapText="0" indent="1" justifyLastLine="0" shrinkToFit="0" readingOrder="0"/>
      <border diagonalUp="0" diagonalDown="0" outline="0">
        <left style="medium">
          <color theme="6" tint="0.79998168889431442"/>
        </left>
        <right style="medium">
          <color theme="6" tint="0.79998168889431442"/>
        </right>
        <top style="medium">
          <color theme="3"/>
        </top>
        <bottom style="medium">
          <color theme="3"/>
        </bottom>
      </border>
    </dxf>
    <dxf>
      <font>
        <strike val="0"/>
        <outline val="0"/>
        <shadow val="0"/>
        <u val="none"/>
        <vertAlign val="baseline"/>
        <sz val="10"/>
        <color theme="3"/>
        <name val="Microsoft Sans Serif"/>
        <scheme val="minor"/>
      </font>
      <numFmt numFmtId="166" formatCode="&quot;$&quot;#,##0"/>
      <alignment horizontal="right" vertical="center" textRotation="0" wrapText="0" relativeIndent="1" justifyLastLine="0" shrinkToFit="0" readingOrder="0"/>
      <border diagonalUp="0" diagonalDown="0" outline="0">
        <left/>
        <right style="medium">
          <color theme="6" tint="0.79998168889431442"/>
        </right>
      </border>
    </dxf>
    <dxf>
      <font>
        <b val="0"/>
        <i val="0"/>
        <strike val="0"/>
        <condense val="0"/>
        <extend val="0"/>
        <outline val="0"/>
        <shadow val="0"/>
        <u val="none"/>
        <vertAlign val="baseline"/>
        <sz val="10"/>
        <color theme="4"/>
        <name val="Microsoft Sans Serif"/>
        <family val="2"/>
        <scheme val="minor"/>
      </font>
      <numFmt numFmtId="166" formatCode="&quot;$&quot;#,##0"/>
      <fill>
        <patternFill patternType="solid">
          <fgColor indexed="64"/>
          <bgColor theme="3"/>
        </patternFill>
      </fill>
      <alignment horizontal="right" vertical="center" textRotation="0" wrapText="0" indent="1" justifyLastLine="0" shrinkToFit="0" readingOrder="0"/>
      <border diagonalUp="0" diagonalDown="0" outline="0">
        <left style="medium">
          <color theme="6" tint="0.79998168889431442"/>
        </left>
        <right/>
        <top style="medium">
          <color theme="3"/>
        </top>
        <bottom style="medium">
          <color theme="3"/>
        </bottom>
      </border>
    </dxf>
    <dxf>
      <font>
        <b val="0"/>
        <strike val="0"/>
        <outline val="0"/>
        <shadow val="0"/>
        <u val="none"/>
        <vertAlign val="baseline"/>
        <sz val="10"/>
        <color theme="3"/>
        <name val="Microsoft Sans Serif"/>
        <scheme val="minor"/>
      </font>
      <border diagonalUp="0" diagonalDown="0" outline="0">
        <left style="medium">
          <color theme="6" tint="0.79998168889431442"/>
        </left>
        <right style="medium">
          <color theme="6" tint="0.79998168889431442"/>
        </right>
      </border>
    </dxf>
    <dxf>
      <font>
        <b val="0"/>
        <i val="0"/>
        <strike val="0"/>
        <condense val="0"/>
        <extend val="0"/>
        <outline val="0"/>
        <shadow val="0"/>
        <u val="none"/>
        <vertAlign val="baseline"/>
        <sz val="10"/>
        <color theme="4"/>
        <name val="Microsoft Sans Serif"/>
        <family val="2"/>
        <scheme val="minor"/>
      </font>
      <fill>
        <patternFill patternType="solid">
          <fgColor indexed="64"/>
          <bgColor theme="3"/>
        </patternFill>
      </fill>
      <alignment horizontal="left" vertical="center" textRotation="0" wrapText="0" indent="1" justifyLastLine="0" shrinkToFit="0" readingOrder="0"/>
      <border diagonalUp="0" diagonalDown="0" outline="0">
        <left style="medium">
          <color theme="3"/>
        </left>
        <right/>
        <top/>
        <bottom style="medium">
          <color theme="3"/>
        </bottom>
      </border>
    </dxf>
    <dxf>
      <border>
        <top style="medium">
          <color theme="3"/>
        </top>
      </border>
    </dxf>
    <dxf>
      <border>
        <bottom style="medium">
          <color theme="3"/>
        </bottom>
      </border>
    </dxf>
    <dxf>
      <border diagonalUp="0" diagonalDown="0">
        <left/>
        <right/>
        <top style="thin">
          <color theme="4" tint="0.39994506668294322"/>
        </top>
        <bottom style="thin">
          <color theme="4" tint="0.39994506668294322"/>
        </bottom>
      </border>
    </dxf>
    <dxf>
      <font>
        <strike val="0"/>
        <outline val="0"/>
        <shadow val="0"/>
        <u val="none"/>
        <vertAlign val="baseline"/>
        <sz val="10"/>
        <color theme="4"/>
        <name val="Microsoft Sans Serif"/>
        <scheme val="minor"/>
      </font>
      <fill>
        <patternFill patternType="solid">
          <fgColor indexed="64"/>
          <bgColor theme="3"/>
        </patternFill>
      </fill>
      <alignment horizontal="left" vertical="center" textRotation="0" indent="0" justifyLastLine="0" readingOrder="0"/>
      <border diagonalUp="0" diagonalDown="0">
        <left style="medium">
          <color theme="4" tint="0.79998168889431442"/>
        </left>
        <right style="medium">
          <color theme="4" tint="0.79998168889431442"/>
        </right>
        <top/>
        <bottom/>
        <vertical style="medium">
          <color theme="4" tint="0.79998168889431442"/>
        </vertical>
        <horizontal/>
      </border>
    </dxf>
    <dxf>
      <font>
        <strike val="0"/>
        <outline val="0"/>
        <shadow val="0"/>
        <u val="none"/>
        <vertAlign val="baseline"/>
        <sz val="10"/>
        <color theme="3"/>
        <name val="Microsoft Sans Serif"/>
        <scheme val="minor"/>
      </font>
      <fill>
        <patternFill patternType="none">
          <fgColor indexed="64"/>
          <bgColor indexed="65"/>
        </patternFill>
      </fill>
      <alignment horizontal="left" vertical="center" textRotation="0" indent="0" justifyLastLine="0" readingOrder="0"/>
    </dxf>
    <dxf>
      <font>
        <strike val="0"/>
        <outline val="0"/>
        <shadow val="0"/>
        <u val="none"/>
        <vertAlign val="baseline"/>
        <sz val="10"/>
        <color theme="4"/>
        <name val="Microsoft Sans Serif"/>
        <scheme val="minor"/>
      </font>
      <fill>
        <patternFill patternType="solid">
          <fgColor indexed="64"/>
          <bgColor theme="3"/>
        </patternFill>
      </fill>
      <alignment horizontal="left" vertical="center" textRotation="0" indent="0" justifyLastLine="0" readingOrder="0"/>
      <border diagonalUp="0" diagonalDown="0" outline="0">
        <left style="thin">
          <color theme="4" tint="0.39994506668294322"/>
        </left>
        <right style="thin">
          <color theme="4" tint="0.39994506668294322"/>
        </right>
        <top/>
        <bottom/>
      </border>
    </dxf>
    <dxf>
      <font>
        <b val="0"/>
        <i val="0"/>
      </font>
    </dxf>
    <dxf>
      <font>
        <b/>
        <i val="0"/>
      </font>
    </dxf>
    <dxf>
      <font>
        <b/>
        <i val="0"/>
        <color theme="3"/>
      </font>
      <fill>
        <patternFill>
          <bgColor theme="4"/>
        </patternFill>
      </fill>
    </dxf>
    <dxf>
      <font>
        <b val="0"/>
        <i val="0"/>
      </font>
    </dxf>
    <dxf>
      <font>
        <b/>
        <i val="0"/>
      </font>
    </dxf>
    <dxf>
      <font>
        <b/>
        <i val="0"/>
      </font>
    </dxf>
  </dxfs>
  <tableStyles count="2" defaultTableStyle="TableStyleMedium9">
    <tableStyle name="Budget" pivot="0" count="3" xr9:uid="{00000000-0011-0000-FFFF-FFFF00000000}">
      <tableStyleElement type="headerRow" dxfId="315"/>
      <tableStyleElement type="totalRow" dxfId="314"/>
      <tableStyleElement type="firstColumn" dxfId="313"/>
    </tableStyle>
    <tableStyle name="Transport" pivot="0" count="3" xr9:uid="{00000000-0011-0000-FFFF-FFFF01000000}">
      <tableStyleElement type="headerRow" dxfId="312"/>
      <tableStyleElement type="totalRow" dxfId="311"/>
      <tableStyleElement type="firstColumn" dxfId="310"/>
    </tableStyle>
  </tableStyles>
  <colors>
    <indexedColors>
      <rgbColor rgb="FF000000"/>
      <rgbColor rgb="FFFFFFFF"/>
      <rgbColor rgb="FFFF0000"/>
      <rgbColor rgb="FF00FF00"/>
      <rgbColor rgb="FF0000FF"/>
      <rgbColor rgb="FFFFFF00"/>
      <rgbColor rgb="FFFF00FF"/>
      <rgbColor rgb="FF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Housing" displayName="Housing" ref="B10:E21" totalsRowCount="1" headerRowDxfId="309" dataDxfId="308" totalsRowDxfId="307" headerRowBorderDxfId="305" tableBorderDxfId="306" totalsRowBorderDxfId="304">
  <autoFilter ref="B10:E20" xr:uid="{00000000-0009-0000-0100-000001000000}">
    <filterColumn colId="0" hiddenButton="1"/>
    <filterColumn colId="1" hiddenButton="1"/>
    <filterColumn colId="2" hiddenButton="1"/>
    <filterColumn colId="3" hiddenButton="1"/>
  </autoFilter>
  <tableColumns count="4">
    <tableColumn id="1" xr3:uid="{00000000-0010-0000-0000-000001000000}" name="RENT" totalsRowLabel="Total" dataDxfId="302" totalsRowDxfId="303"/>
    <tableColumn id="2" xr3:uid="{00000000-0010-0000-0000-000002000000}" name="Projected Cost" totalsRowFunction="sum" dataDxfId="300" totalsRowDxfId="301"/>
    <tableColumn id="3" xr3:uid="{00000000-0010-0000-0000-000003000000}" name="Actual Cost" totalsRowFunction="sum" dataDxfId="298" totalsRowDxfId="299"/>
    <tableColumn id="4" xr3:uid="{00000000-0010-0000-0000-000004000000}" name="Difference" totalsRowFunction="sum" dataDxfId="296" totalsRowDxfId="297">
      <calculatedColumnFormula>Housing[[#This Row],[Projected Cost]]-Housing[[#This Row],[Actual Cost]]</calculatedColumnFormula>
    </tableColumn>
  </tableColumns>
  <tableStyleInfo name="Budget" showFirstColumn="1" showLastColumn="0" showRowStripes="1" showColumnStripes="0"/>
  <extLst>
    <ext xmlns:x14="http://schemas.microsoft.com/office/spreadsheetml/2009/9/main" uri="{504A1905-F514-4f6f-8877-14C23A59335A}">
      <x14:table altTextSummary="Enter Projected and Actual Housing Costs in this table. Difference is auto-calculated, and icons are updated"/>
    </ext>
  </extLst>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1000000}" name="Insurance" displayName="Insurance" ref="B33:E38" totalsRowCount="1" headerRowDxfId="295" dataDxfId="294" totalsRowDxfId="293" headerRowBorderDxfId="291" tableBorderDxfId="292" totalsRowBorderDxfId="290">
  <autoFilter ref="B33:E37" xr:uid="{00000000-0009-0000-0100-000004000000}">
    <filterColumn colId="0" hiddenButton="1"/>
    <filterColumn colId="1" hiddenButton="1"/>
    <filterColumn colId="2" hiddenButton="1"/>
    <filterColumn colId="3" hiddenButton="1"/>
  </autoFilter>
  <tableColumns count="4">
    <tableColumn id="1" xr3:uid="{00000000-0010-0000-0100-000001000000}" name="INSURANCE" totalsRowLabel="Total" dataDxfId="288" totalsRowDxfId="289"/>
    <tableColumn id="2" xr3:uid="{00000000-0010-0000-0100-000002000000}" name="Projected Cost" totalsRowFunction="sum" dataDxfId="286" totalsRowDxfId="287"/>
    <tableColumn id="3" xr3:uid="{00000000-0010-0000-0100-000003000000}" name="Actual Cost" totalsRowFunction="sum" dataDxfId="284" totalsRowDxfId="285"/>
    <tableColumn id="4" xr3:uid="{00000000-0010-0000-0100-000004000000}" name="Difference" totalsRowFunction="sum" dataDxfId="282" totalsRowDxfId="283">
      <calculatedColumnFormula>Insurance[[#This Row],[Projected Cost]]-Insurance[[#This Row],[Actual Cost]]</calculatedColumnFormula>
    </tableColumn>
  </tableColumns>
  <tableStyleInfo name="Budget" showFirstColumn="1" showLastColumn="0" showRowStripes="1" showColumnStripes="0"/>
  <extLst>
    <ext xmlns:x14="http://schemas.microsoft.com/office/spreadsheetml/2009/9/main" uri="{504A1905-F514-4f6f-8877-14C23A59335A}">
      <x14:table altTextSummary="Enter Projected and Actual Insurance Costs in this table. Difference is auto-calculated, and icons are updated"/>
    </ext>
  </extLst>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2000000}" name="Legal" displayName="Legal" ref="G45:J50" totalsRowCount="1" headerRowDxfId="281" dataDxfId="280" totalsRowDxfId="279" headerRowBorderDxfId="277" tableBorderDxfId="278" totalsRowBorderDxfId="276">
  <autoFilter ref="G45:J49" xr:uid="{00000000-0009-0000-0100-00000C000000}">
    <filterColumn colId="0" hiddenButton="1"/>
    <filterColumn colId="1" hiddenButton="1"/>
    <filterColumn colId="2" hiddenButton="1"/>
    <filterColumn colId="3" hiddenButton="1"/>
  </autoFilter>
  <tableColumns count="4">
    <tableColumn id="1" xr3:uid="{00000000-0010-0000-0200-000001000000}" name="LEGAL" totalsRowLabel="Total" totalsRowDxfId="275"/>
    <tableColumn id="2" xr3:uid="{00000000-0010-0000-0200-000002000000}" name="Projected Cost" totalsRowFunction="sum" dataDxfId="273" totalsRowDxfId="274"/>
    <tableColumn id="3" xr3:uid="{00000000-0010-0000-0200-000003000000}" name="Actual Cost" totalsRowFunction="sum" dataDxfId="271" totalsRowDxfId="272"/>
    <tableColumn id="4" xr3:uid="{00000000-0010-0000-0200-000004000000}" name="Difference" totalsRowFunction="sum" dataDxfId="269" totalsRowDxfId="270">
      <calculatedColumnFormula>Legal[[#This Row],[Projected Cost]]-Legal[[#This Row],[Actual Cost]]</calculatedColumnFormula>
    </tableColumn>
  </tableColumns>
  <tableStyleInfo name="Budget" showFirstColumn="1" showLastColumn="0" showRowStripes="1" showColumnStripes="0"/>
  <extLst>
    <ext xmlns:x14="http://schemas.microsoft.com/office/spreadsheetml/2009/9/main" uri="{504A1905-F514-4f6f-8877-14C23A59335A}">
      <x14:table altTextSummary="Enter Projected and Actual Legal Costs in this table. Difference is auto-calculated, and icons are updated"/>
    </ext>
  </extLst>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3000000}" name="Pets" displayName="Pets" ref="B46:E50" totalsRowCount="1" headerRowDxfId="268" dataDxfId="267" totalsRowDxfId="266" headerRowBorderDxfId="264" tableBorderDxfId="265" totalsRowBorderDxfId="263">
  <autoFilter ref="B46:E49" xr:uid="{00000000-0009-0000-0100-000006000000}">
    <filterColumn colId="0" hiddenButton="1"/>
    <filterColumn colId="1" hiddenButton="1"/>
    <filterColumn colId="2" hiddenButton="1"/>
    <filterColumn colId="3" hiddenButton="1"/>
  </autoFilter>
  <tableColumns count="4">
    <tableColumn id="1" xr3:uid="{00000000-0010-0000-0300-000001000000}" name="Rentals " totalsRowLabel="Total" dataDxfId="261" totalsRowDxfId="262"/>
    <tableColumn id="2" xr3:uid="{00000000-0010-0000-0300-000002000000}" name="Projected Cost" totalsRowFunction="sum" dataDxfId="259" totalsRowDxfId="260"/>
    <tableColumn id="3" xr3:uid="{00000000-0010-0000-0300-000003000000}" name="Actual Cost" totalsRowFunction="sum" dataDxfId="257" totalsRowDxfId="258"/>
    <tableColumn id="4" xr3:uid="{00000000-0010-0000-0300-000004000000}" name="Difference" totalsRowFunction="sum" dataDxfId="255" totalsRowDxfId="256">
      <calculatedColumnFormula>Pets[[#This Row],[Projected Cost]]-Pets[[#This Row],[Actual Cost]]</calculatedColumnFormula>
    </tableColumn>
  </tableColumns>
  <tableStyleInfo name="Budget" showFirstColumn="1" showLastColumn="0" showRowStripes="1" showColumnStripes="0"/>
  <extLst>
    <ext xmlns:x14="http://schemas.microsoft.com/office/spreadsheetml/2009/9/main" uri="{504A1905-F514-4f6f-8877-14C23A59335A}">
      <x14:table altTextSummary="Enter Projected and Actual Pets Costs in this table. Difference is auto-calculated, and icons are updated"/>
    </ext>
  </extLst>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4000000}" name="PresentsAndDonations" displayName="PresentsAndDonations" ref="G39:J43" totalsRowCount="1" headerRowDxfId="254" dataDxfId="253" totalsRowDxfId="252" tableBorderDxfId="251">
  <autoFilter ref="G39:J42" xr:uid="{00000000-0009-0000-0100-00000B000000}">
    <filterColumn colId="0" hiddenButton="1"/>
    <filterColumn colId="1" hiddenButton="1"/>
    <filterColumn colId="2" hiddenButton="1"/>
    <filterColumn colId="3" hiddenButton="1"/>
  </autoFilter>
  <tableColumns count="4">
    <tableColumn id="1" xr3:uid="{00000000-0010-0000-0400-000001000000}" name="PRESENTS AND DONATIONS" totalsRowLabel="Total" dataDxfId="249" totalsRowDxfId="250"/>
    <tableColumn id="2" xr3:uid="{00000000-0010-0000-0400-000002000000}" name="Projected Cost" totalsRowFunction="sum" dataDxfId="247" totalsRowDxfId="248"/>
    <tableColumn id="3" xr3:uid="{00000000-0010-0000-0400-000003000000}" name="Actual Cost" totalsRowFunction="sum" dataDxfId="245" totalsRowDxfId="246"/>
    <tableColumn id="4" xr3:uid="{00000000-0010-0000-0400-000004000000}" name="Difference" totalsRowFunction="sum" dataDxfId="243" totalsRowDxfId="244">
      <calculatedColumnFormula>PresentsAndDonations[[#This Row],[Projected Cost]]-PresentsAndDonations[[#This Row],[Actual Cost]]</calculatedColumnFormula>
    </tableColumn>
  </tableColumns>
  <tableStyleInfo name="Transport" showFirstColumn="1" showLastColumn="0" showRowStripes="1" showColumnStripes="0"/>
  <extLst>
    <ext xmlns:x14="http://schemas.microsoft.com/office/spreadsheetml/2009/9/main" uri="{504A1905-F514-4f6f-8877-14C23A59335A}">
      <x14:table altTextSummary="Enter Projected and Actual Costs for Presents and Donations in this table. Difference is auto-calculated, and icons are updated"/>
    </ext>
  </extLst>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5000000}" name="Food" displayName="Food" ref="B40:E44" totalsRowCount="1" headerRowDxfId="242" dataDxfId="241" totalsRowDxfId="240" tableBorderDxfId="239">
  <autoFilter ref="B40:E43" xr:uid="{00000000-0009-0000-0100-000005000000}">
    <filterColumn colId="0" hiddenButton="1"/>
    <filterColumn colId="1" hiddenButton="1"/>
    <filterColumn colId="2" hiddenButton="1"/>
    <filterColumn colId="3" hiddenButton="1"/>
  </autoFilter>
  <tableColumns count="4">
    <tableColumn id="1" xr3:uid="{00000000-0010-0000-0500-000001000000}" name="FOOD" totalsRowLabel="Total" dataDxfId="237" totalsRowDxfId="238"/>
    <tableColumn id="2" xr3:uid="{00000000-0010-0000-0500-000002000000}" name="Projected Cost" totalsRowFunction="sum" dataDxfId="235" totalsRowDxfId="236"/>
    <tableColumn id="3" xr3:uid="{00000000-0010-0000-0500-000003000000}" name="Actual Cost" totalsRowFunction="sum" dataDxfId="233" totalsRowDxfId="234"/>
    <tableColumn id="4" xr3:uid="{00000000-0010-0000-0500-000004000000}" name="Difference" totalsRowFunction="sum" dataDxfId="231" totalsRowDxfId="232">
      <calculatedColumnFormula>Food[[#This Row],[Projected Cost]]-Food[[#This Row],[Actual Cost]]</calculatedColumnFormula>
    </tableColumn>
  </tableColumns>
  <tableStyleInfo name="Transport" showFirstColumn="1" showLastColumn="0" showRowStripes="1" showColumnStripes="0"/>
  <extLst>
    <ext xmlns:x14="http://schemas.microsoft.com/office/spreadsheetml/2009/9/main" uri="{504A1905-F514-4f6f-8877-14C23A59335A}">
      <x14:table altTextSummary="Enter Projected and Actual Food Costs in this table. Difference is auto-calculated, and icons are updated"/>
    </ext>
  </extLst>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6000000}" name="Taxes" displayName="Taxes" ref="G28:J32" totalsRowCount="1" headerRowDxfId="230" dataDxfId="229" totalsRowDxfId="228" tableBorderDxfId="227">
  <autoFilter ref="G28:J31" xr:uid="{00000000-0009-0000-0100-000009000000}">
    <filterColumn colId="0" hiddenButton="1"/>
    <filterColumn colId="1" hiddenButton="1"/>
    <filterColumn colId="2" hiddenButton="1"/>
    <filterColumn colId="3" hiddenButton="1"/>
  </autoFilter>
  <tableColumns count="4">
    <tableColumn id="1" xr3:uid="{00000000-0010-0000-0600-000001000000}" name="TAXES" totalsRowLabel="Total" dataDxfId="225" totalsRowDxfId="226"/>
    <tableColumn id="2" xr3:uid="{00000000-0010-0000-0600-000002000000}" name="Projected Cost" totalsRowFunction="sum" dataDxfId="223" totalsRowDxfId="224"/>
    <tableColumn id="3" xr3:uid="{00000000-0010-0000-0600-000003000000}" name="Actual Cost" totalsRowFunction="sum" dataDxfId="221" totalsRowDxfId="222"/>
    <tableColumn id="4" xr3:uid="{00000000-0010-0000-0600-000004000000}" name="Difference" totalsRowFunction="sum" dataDxfId="219" totalsRowDxfId="220">
      <calculatedColumnFormula>Taxes[[#This Row],[Projected Cost]]-Taxes[[#This Row],[Actual Cost]]</calculatedColumnFormula>
    </tableColumn>
  </tableColumns>
  <tableStyleInfo name="Transport" showFirstColumn="1" showLastColumn="0" showRowStripes="1" showColumnStripes="0"/>
  <extLst>
    <ext xmlns:x14="http://schemas.microsoft.com/office/spreadsheetml/2009/9/main" uri="{504A1905-F514-4f6f-8877-14C23A59335A}">
      <x14:table altTextSummary="Enter Projected and Actual Taxes Costs in this table. Difference is auto-calculated, and icons are updated"/>
    </ext>
  </extLst>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7000000}" name="Transport" displayName="Transport" ref="B23:E31" totalsRowCount="1" headerRowDxfId="218" dataDxfId="217" totalsRowDxfId="216" tableBorderDxfId="215">
  <autoFilter ref="B23:E30" xr:uid="{00000000-0009-0000-0100-000003000000}">
    <filterColumn colId="0" hiddenButton="1"/>
    <filterColumn colId="1" hiddenButton="1"/>
    <filterColumn colId="2" hiddenButton="1"/>
    <filterColumn colId="3" hiddenButton="1"/>
  </autoFilter>
  <tableColumns count="4">
    <tableColumn id="1" xr3:uid="{00000000-0010-0000-0700-000001000000}" name="TRANSPORT" totalsRowLabel="Total" dataDxfId="213" totalsRowDxfId="214"/>
    <tableColumn id="2" xr3:uid="{00000000-0010-0000-0700-000002000000}" name="Projected Cost" totalsRowFunction="sum" dataDxfId="211" totalsRowDxfId="212" dataCellStyle="Currency"/>
    <tableColumn id="3" xr3:uid="{00000000-0010-0000-0700-000003000000}" name="Actual Cost" totalsRowFunction="sum" dataDxfId="209" totalsRowDxfId="210" dataCellStyle="Currency"/>
    <tableColumn id="4" xr3:uid="{00000000-0010-0000-0700-000004000000}" name="Difference" totalsRowFunction="sum" dataDxfId="207" totalsRowDxfId="208">
      <calculatedColumnFormula>Transport[[#This Row],[Projected Cost]]-Transport[[#This Row],[Actual Cost]]</calculatedColumnFormula>
    </tableColumn>
  </tableColumns>
  <tableStyleInfo name="Transport" showFirstColumn="1" showLastColumn="0" showRowStripes="1" showColumnStripes="0"/>
  <extLst>
    <ext xmlns:x14="http://schemas.microsoft.com/office/spreadsheetml/2009/9/main" uri="{504A1905-F514-4f6f-8877-14C23A59335A}">
      <x14:table altTextSummary="Enter Projected and Actual Transport Costs in this table. Difference is auto-calculated, and icons are updated"/>
    </ext>
  </extLst>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8000000}" name="Loans" displayName="Loans" ref="G22:J26" totalsRowCount="1" headerRowDxfId="206" dataDxfId="205" totalsRowDxfId="204" headerRowBorderDxfId="202" tableBorderDxfId="203" totalsRowBorderDxfId="201">
  <autoFilter ref="G22:J25" xr:uid="{00000000-0009-0000-0100-000008000000}">
    <filterColumn colId="0" hiddenButton="1"/>
    <filterColumn colId="1" hiddenButton="1"/>
    <filterColumn colId="2" hiddenButton="1"/>
    <filterColumn colId="3" hiddenButton="1"/>
  </autoFilter>
  <tableColumns count="4">
    <tableColumn id="1" xr3:uid="{00000000-0010-0000-0800-000001000000}" name="LOANS" totalsRowLabel="Total" dataDxfId="199" totalsRowDxfId="200"/>
    <tableColumn id="2" xr3:uid="{00000000-0010-0000-0800-000002000000}" name="Projected Cost" totalsRowFunction="sum" dataDxfId="197" totalsRowDxfId="198"/>
    <tableColumn id="3" xr3:uid="{00000000-0010-0000-0800-000003000000}" name="Actual Cost" totalsRowFunction="sum" dataDxfId="195" totalsRowDxfId="196"/>
    <tableColumn id="4" xr3:uid="{00000000-0010-0000-0800-000004000000}" name="Difference" totalsRowFunction="sum" dataDxfId="193" totalsRowDxfId="194">
      <calculatedColumnFormula>Loans[[#This Row],[Projected Cost]]-Loans[[#This Row],[Actual Cost]]</calculatedColumnFormula>
    </tableColumn>
  </tableColumns>
  <tableStyleInfo name="Budget" showFirstColumn="1" showLastColumn="0" showRowStripes="1" showColumnStripes="0"/>
  <extLst>
    <ext xmlns:x14="http://schemas.microsoft.com/office/spreadsheetml/2009/9/main" uri="{504A1905-F514-4f6f-8877-14C23A59335A}">
      <x14:table altTextSummary="Enter Projected and Actual Loan Costs in this table. Difference is auto-calculated, and icons are updated"/>
    </ext>
  </extLst>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SavingsOrInvestment" displayName="SavingsOrInvestment" ref="G34:J37" totalsRowCount="1" headerRowDxfId="192" dataDxfId="191" totalsRowDxfId="190" headerRowBorderDxfId="188" tableBorderDxfId="189" totalsRowBorderDxfId="187">
  <autoFilter ref="G34:J36" xr:uid="{00000000-0009-0000-0100-00000A000000}">
    <filterColumn colId="0" hiddenButton="1"/>
    <filterColumn colId="1" hiddenButton="1"/>
    <filterColumn colId="2" hiddenButton="1"/>
    <filterColumn colId="3" hiddenButton="1"/>
  </autoFilter>
  <tableColumns count="4">
    <tableColumn id="1" xr3:uid="{00000000-0010-0000-0900-000001000000}" name="SAVINGS OR INVESTMENTS" totalsRowLabel="Total" dataDxfId="185" totalsRowDxfId="186"/>
    <tableColumn id="2" xr3:uid="{00000000-0010-0000-0900-000002000000}" name="Projected Cost" totalsRowFunction="sum" dataDxfId="183" totalsRowDxfId="184"/>
    <tableColumn id="3" xr3:uid="{00000000-0010-0000-0900-000003000000}" name="Actual Cost" totalsRowFunction="sum" dataDxfId="181" totalsRowDxfId="182"/>
    <tableColumn id="4" xr3:uid="{00000000-0010-0000-0900-000004000000}" name="Difference" totalsRowFunction="sum" dataDxfId="179" totalsRowDxfId="180">
      <calculatedColumnFormula>SavingsOrInvestment[[#This Row],[Projected Cost]]-SavingsOrInvestment[[#This Row],[Actual Cost]]</calculatedColumnFormula>
    </tableColumn>
  </tableColumns>
  <tableStyleInfo name="Budget" showFirstColumn="1" showLastColumn="0" showRowStripes="1" showColumnStripes="0"/>
  <extLst>
    <ext xmlns:x14="http://schemas.microsoft.com/office/spreadsheetml/2009/9/main" uri="{504A1905-F514-4f6f-8877-14C23A59335A}">
      <x14:table altTextSummary="Enter Projected and Actual Costs for Savings or Investments in this table. Difference is auto-calculated, and icons are updated"/>
    </ext>
  </extLst>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A000000}" name="PersonalCare" displayName="PersonalCare" ref="B52:E59" totalsRowCount="1" headerRowDxfId="178" dataDxfId="177" totalsRowDxfId="176" tableBorderDxfId="175">
  <autoFilter ref="B52:E58" xr:uid="{00000000-0009-0000-0100-000007000000}">
    <filterColumn colId="0" hiddenButton="1"/>
    <filterColumn colId="1" hiddenButton="1"/>
    <filterColumn colId="2" hiddenButton="1"/>
    <filterColumn colId="3" hiddenButton="1"/>
  </autoFilter>
  <tableColumns count="4">
    <tableColumn id="1" xr3:uid="{00000000-0010-0000-0A00-000001000000}" name="PERSONAL CARE" totalsRowLabel="Total" dataDxfId="173" totalsRowDxfId="174"/>
    <tableColumn id="2" xr3:uid="{00000000-0010-0000-0A00-000002000000}" name="Projected Cost" totalsRowFunction="sum" dataDxfId="171" totalsRowDxfId="172"/>
    <tableColumn id="3" xr3:uid="{00000000-0010-0000-0A00-000003000000}" name="Actual Cost" totalsRowFunction="sum" dataDxfId="169" totalsRowDxfId="170"/>
    <tableColumn id="4" xr3:uid="{00000000-0010-0000-0A00-000004000000}" name="Difference" totalsRowFunction="sum" dataDxfId="167" totalsRowDxfId="168">
      <calculatedColumnFormula>PersonalCare[[#This Row],[Projected Cost]]-PersonalCare[[#This Row],[Actual Cost]]</calculatedColumnFormula>
    </tableColumn>
  </tableColumns>
  <tableStyleInfo name="Transport" showFirstColumn="1" showLastColumn="0" showRowStripes="1" showColumnStripes="0"/>
  <extLst>
    <ext xmlns:x14="http://schemas.microsoft.com/office/spreadsheetml/2009/9/main" uri="{504A1905-F514-4f6f-8877-14C23A59335A}">
      <x14:table altTextSummary="Enter Projected and Actual Personal Care Costs in this table. Difference is auto-calculated, and icons are updated"/>
    </ext>
  </extLst>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B000000}" name="Entertainment" displayName="Entertainment" ref="G10:J20" totalsRowCount="1" headerRowDxfId="166" dataDxfId="165" totalsRowDxfId="164" tableBorderDxfId="163">
  <autoFilter ref="G10:J19" xr:uid="{00000000-0009-0000-0100-000002000000}">
    <filterColumn colId="0" hiddenButton="1"/>
    <filterColumn colId="1" hiddenButton="1"/>
    <filterColumn colId="2" hiddenButton="1"/>
    <filterColumn colId="3" hiddenButton="1"/>
  </autoFilter>
  <tableColumns count="4">
    <tableColumn id="1" xr3:uid="{00000000-0010-0000-0B00-000001000000}" name="Staff" totalsRowLabel="Total" dataDxfId="161" totalsRowDxfId="162"/>
    <tableColumn id="2" xr3:uid="{00000000-0010-0000-0B00-000002000000}" name="Projected Cost" totalsRowFunction="sum" dataDxfId="159" totalsRowDxfId="160"/>
    <tableColumn id="3" xr3:uid="{00000000-0010-0000-0B00-000003000000}" name="Actual Cost" totalsRowFunction="sum" dataDxfId="157" totalsRowDxfId="158"/>
    <tableColumn id="4" xr3:uid="{00000000-0010-0000-0B00-000004000000}" name="Difference" totalsRowFunction="sum" dataDxfId="155" totalsRowDxfId="156">
      <calculatedColumnFormula>Entertainment[[#This Row],[Projected Cost]]-Entertainment[[#This Row],[Actual Cost]]</calculatedColumnFormula>
    </tableColumn>
  </tableColumns>
  <tableStyleInfo name="Transport" showFirstColumn="1" showLastColumn="0" showRowStripes="1" showColumnStripes="0"/>
  <extLst>
    <ext xmlns:x14="http://schemas.microsoft.com/office/spreadsheetml/2009/9/main" uri="{504A1905-F514-4f6f-8877-14C23A59335A}">
      <x14:table altTextSummary="Enter Projected and Actual Entertainment Costs in this table. Difference is auto-calculated, and icons are updated"/>
    </ext>
  </extLst>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B362A468-7F42-4E00-8D02-07B88A7287FB}" name="Housing14" displayName="Housing14" ref="A10:D21" totalsRowCount="1" headerRowDxfId="154" dataDxfId="153" totalsRowDxfId="152" headerRowBorderDxfId="150" tableBorderDxfId="151" totalsRowBorderDxfId="149">
  <autoFilter ref="A10:D20" xr:uid="{B362A468-7F42-4E00-8D02-07B88A7287FB}"/>
  <tableColumns count="4">
    <tableColumn id="1" xr3:uid="{28F1002E-0FFA-4E97-B322-52898442FE24}" name="RENT" totalsRowLabel="Total" dataDxfId="147" totalsRowDxfId="148"/>
    <tableColumn id="2" xr3:uid="{FC793906-F776-4F0B-96AD-80AC3A91A5D8}" name="Projected Cost" totalsRowFunction="sum" dataDxfId="145" totalsRowDxfId="146"/>
    <tableColumn id="3" xr3:uid="{10F67C81-4A85-4AD7-B3CD-F6EC0196FFAD}" name="Actual Cost" totalsRowFunction="sum" dataDxfId="143" totalsRowDxfId="144"/>
    <tableColumn id="4" xr3:uid="{1A01E2A3-2470-4959-8500-CFFC7D39E7EB}" name="Difference" totalsRowFunction="sum" dataDxfId="141" totalsRowDxfId="142">
      <calculatedColumnFormula>Housing14[[#This Row],[Projected Cost]]-Housing14[[#This Row],[Actual Cost]]</calculatedColumnFormula>
    </tableColumn>
  </tableColumns>
  <tableStyleInfo name="Budget" showFirstColumn="1" showLastColumn="0" showRowStripes="1" showColumnStripes="0"/>
  <extLst>
    <ext xmlns:x14="http://schemas.microsoft.com/office/spreadsheetml/2009/9/main" uri="{504A1905-F514-4f6f-8877-14C23A59335A}">
      <x14:table altTextSummary="Enter Projected and Actual Housing Costs in this table. Difference is auto-calculated, and icons are updated"/>
    </ext>
  </extLst>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F84B39AC-FBE4-4EAC-8603-0E19DF3D23C9}" name="Insurance15" displayName="Insurance15" ref="A33:D38" totalsRowCount="1" headerRowDxfId="140" dataDxfId="139" totalsRowDxfId="138" headerRowBorderDxfId="136" tableBorderDxfId="137" totalsRowBorderDxfId="135">
  <autoFilter ref="A33:D37" xr:uid="{F84B39AC-FBE4-4EAC-8603-0E19DF3D23C9}"/>
  <tableColumns count="4">
    <tableColumn id="1" xr3:uid="{3FA629E8-4AE8-47E7-85DD-E70798566081}" name="INSURANCE" totalsRowLabel="Total" dataDxfId="133" totalsRowDxfId="134"/>
    <tableColumn id="2" xr3:uid="{DDB2CC88-ABB7-4902-A5E2-158322A115AE}" name="Projected Cost" totalsRowFunction="sum" dataDxfId="131" totalsRowDxfId="132"/>
    <tableColumn id="3" xr3:uid="{78AAFE15-D249-446C-A389-9593031A0F62}" name="Actual Cost" totalsRowFunction="sum" dataDxfId="129" totalsRowDxfId="130"/>
    <tableColumn id="4" xr3:uid="{522F782B-5FA9-41A8-86DB-F0273A461430}" name="Difference" totalsRowFunction="sum" dataDxfId="127" totalsRowDxfId="128">
      <calculatedColumnFormula>Insurance15[[#This Row],[Projected Cost]]-Insurance15[[#This Row],[Actual Cost]]</calculatedColumnFormula>
    </tableColumn>
  </tableColumns>
  <tableStyleInfo name="Budget" showFirstColumn="1" showLastColumn="0" showRowStripes="1" showColumnStripes="0"/>
  <extLst>
    <ext xmlns:x14="http://schemas.microsoft.com/office/spreadsheetml/2009/9/main" uri="{504A1905-F514-4f6f-8877-14C23A59335A}">
      <x14:table altTextSummary="Enter Projected and Actual Insurance Costs in this table. Difference is auto-calculated, and icons are updated"/>
    </ext>
  </extLst>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87B391A4-A0F0-4585-962B-F32406C617E0}" name="Legal16" displayName="Legal16" ref="F45:I50" totalsRowCount="1" headerRowDxfId="126" dataDxfId="125" totalsRowDxfId="124" headerRowBorderDxfId="122" tableBorderDxfId="123" totalsRowBorderDxfId="121">
  <autoFilter ref="F45:I49" xr:uid="{87B391A4-A0F0-4585-962B-F32406C617E0}"/>
  <tableColumns count="4">
    <tableColumn id="1" xr3:uid="{BDFD9395-0712-44E4-947C-75A2C670AFE1}" name="LEGAL" totalsRowLabel="Total" totalsRowDxfId="120"/>
    <tableColumn id="2" xr3:uid="{D2D75A5C-4DC7-4514-9343-8CCBBD033290}" name="Projected Cost" totalsRowFunction="sum" dataDxfId="118" totalsRowDxfId="119"/>
    <tableColumn id="3" xr3:uid="{37426372-738E-48AE-A642-B6F9671074CD}" name="Actual Cost" totalsRowFunction="sum" dataDxfId="116" totalsRowDxfId="117"/>
    <tableColumn id="4" xr3:uid="{6E56BEA9-333F-4F1B-95FC-9F61C846200F}" name="Difference" totalsRowFunction="sum" dataDxfId="114" totalsRowDxfId="115">
      <calculatedColumnFormula>Legal16[[#This Row],[Projected Cost]]-Legal16[[#This Row],[Actual Cost]]</calculatedColumnFormula>
    </tableColumn>
  </tableColumns>
  <tableStyleInfo name="Budget" showFirstColumn="1" showLastColumn="0" showRowStripes="1" showColumnStripes="0"/>
  <extLst>
    <ext xmlns:x14="http://schemas.microsoft.com/office/spreadsheetml/2009/9/main" uri="{504A1905-F514-4f6f-8877-14C23A59335A}">
      <x14:table altTextSummary="Enter Projected and Actual Legal Costs in this table. Difference is auto-calculated, and icons are updated"/>
    </ext>
  </extLst>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3ABB02F1-61C3-41E1-976D-4C13D2F7B541}" name="Pets17" displayName="Pets17" ref="A46:D50" totalsRowCount="1" headerRowDxfId="113" dataDxfId="112" totalsRowDxfId="111" headerRowBorderDxfId="109" tableBorderDxfId="110" totalsRowBorderDxfId="108">
  <autoFilter ref="A46:D49" xr:uid="{3ABB02F1-61C3-41E1-976D-4C13D2F7B541}"/>
  <tableColumns count="4">
    <tableColumn id="1" xr3:uid="{8F0C447B-8E81-4CF1-AEF3-C3CBF0A7CDFB}" name="Rentals " totalsRowLabel="Total" dataDxfId="106" totalsRowDxfId="107"/>
    <tableColumn id="2" xr3:uid="{7DAD3B84-4861-4314-A775-805511372546}" name="Projected Cost" totalsRowFunction="sum" dataDxfId="104" totalsRowDxfId="105"/>
    <tableColumn id="3" xr3:uid="{4BCA6794-5F81-44F0-AB53-DEC3AE03BA25}" name="Actual Cost" totalsRowFunction="sum" dataDxfId="102" totalsRowDxfId="103"/>
    <tableColumn id="4" xr3:uid="{42FD3EF2-89A2-46FE-9FF2-9247444A5AAD}" name="Difference" totalsRowFunction="sum" dataDxfId="100" totalsRowDxfId="101">
      <calculatedColumnFormula>Pets17[[#This Row],[Projected Cost]]-Pets17[[#This Row],[Actual Cost]]</calculatedColumnFormula>
    </tableColumn>
  </tableColumns>
  <tableStyleInfo name="Budget" showFirstColumn="1" showLastColumn="0" showRowStripes="1" showColumnStripes="0"/>
  <extLst>
    <ext xmlns:x14="http://schemas.microsoft.com/office/spreadsheetml/2009/9/main" uri="{504A1905-F514-4f6f-8877-14C23A59335A}">
      <x14:table altTextSummary="Enter Projected and Actual Pets Costs in this table. Difference is auto-calculated, and icons are updated"/>
    </ext>
  </extLst>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0637A745-24CB-4F16-B975-EBF2D2F9FFDA}" name="PresentsAndDonations18" displayName="PresentsAndDonations18" ref="F39:I43" totalsRowCount="1" headerRowDxfId="99" dataDxfId="98" totalsRowDxfId="97" tableBorderDxfId="96">
  <autoFilter ref="F39:I42" xr:uid="{0637A745-24CB-4F16-B975-EBF2D2F9FFDA}"/>
  <tableColumns count="4">
    <tableColumn id="1" xr3:uid="{4DA4521D-0A9B-4AA3-86DB-D90D2474C201}" name="PRESENTS AND DONATIONS" totalsRowLabel="Total" dataDxfId="94" totalsRowDxfId="95"/>
    <tableColumn id="2" xr3:uid="{DDB18F93-454A-45BA-BA90-6DB8027E8F65}" name="Projected Cost" totalsRowFunction="sum" dataDxfId="92" totalsRowDxfId="93"/>
    <tableColumn id="3" xr3:uid="{22692C57-CEAC-4086-BA1E-D6E0DB9C5FC6}" name="Actual Cost" totalsRowFunction="sum" dataDxfId="90" totalsRowDxfId="91"/>
    <tableColumn id="4" xr3:uid="{A6DD01CD-FB96-4462-A7DB-F8E58C233114}" name="Difference" totalsRowFunction="sum" dataDxfId="88" totalsRowDxfId="89">
      <calculatedColumnFormula>PresentsAndDonations18[[#This Row],[Projected Cost]]-PresentsAndDonations18[[#This Row],[Actual Cost]]</calculatedColumnFormula>
    </tableColumn>
  </tableColumns>
  <tableStyleInfo name="Transport" showFirstColumn="1" showLastColumn="0" showRowStripes="1" showColumnStripes="0"/>
  <extLst>
    <ext xmlns:x14="http://schemas.microsoft.com/office/spreadsheetml/2009/9/main" uri="{504A1905-F514-4f6f-8877-14C23A59335A}">
      <x14:table altTextSummary="Enter Projected and Actual Costs for Presents and Donations in this table. Difference is auto-calculated, and icons are updated"/>
    </ext>
  </extLst>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833DC225-52BB-4157-B760-1F18B70B1FBC}" name="Food19" displayName="Food19" ref="A40:D44" totalsRowCount="1" headerRowDxfId="87" dataDxfId="86" totalsRowDxfId="85" tableBorderDxfId="84">
  <autoFilter ref="A40:D43" xr:uid="{833DC225-52BB-4157-B760-1F18B70B1FBC}"/>
  <tableColumns count="4">
    <tableColumn id="1" xr3:uid="{6628216B-3C11-4EA5-BB50-A4818E788009}" name="FOOD" totalsRowLabel="Total" dataDxfId="82" totalsRowDxfId="83"/>
    <tableColumn id="2" xr3:uid="{3481C74F-CDB7-4689-BEE3-EC14EBECD2F0}" name="Projected Cost" totalsRowFunction="sum" dataDxfId="80" totalsRowDxfId="81"/>
    <tableColumn id="3" xr3:uid="{B9A77BBE-9AD0-4AA8-B7EB-A9639861B604}" name="Actual Cost" totalsRowFunction="sum" dataDxfId="78" totalsRowDxfId="79"/>
    <tableColumn id="4" xr3:uid="{2E39A296-1B6E-4071-970C-112FF8974ED5}" name="Difference" totalsRowFunction="sum" dataDxfId="76" totalsRowDxfId="77">
      <calculatedColumnFormula>Food19[[#This Row],[Projected Cost]]-Food19[[#This Row],[Actual Cost]]</calculatedColumnFormula>
    </tableColumn>
  </tableColumns>
  <tableStyleInfo name="Transport" showFirstColumn="1" showLastColumn="0" showRowStripes="1" showColumnStripes="0"/>
  <extLst>
    <ext xmlns:x14="http://schemas.microsoft.com/office/spreadsheetml/2009/9/main" uri="{504A1905-F514-4f6f-8877-14C23A59335A}">
      <x14:table altTextSummary="Enter Projected and Actual Food Costs in this table. Difference is auto-calculated, and icons are updated"/>
    </ext>
  </extLst>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5713D884-6B3B-408A-A65B-AED1DFF4B91C}" name="Taxes20" displayName="Taxes20" ref="F28:I32" totalsRowCount="1" headerRowDxfId="75" dataDxfId="74" totalsRowDxfId="73" tableBorderDxfId="72">
  <autoFilter ref="F28:I31" xr:uid="{5713D884-6B3B-408A-A65B-AED1DFF4B91C}"/>
  <tableColumns count="4">
    <tableColumn id="1" xr3:uid="{DC398431-A9AC-487B-A023-57D44A16525D}" name="TAXES" totalsRowLabel="Total" dataDxfId="70" totalsRowDxfId="71"/>
    <tableColumn id="2" xr3:uid="{49C99079-0829-44F8-A283-B5F0BCB33CC7}" name="Projected Cost" totalsRowFunction="sum" dataDxfId="68" totalsRowDxfId="69"/>
    <tableColumn id="3" xr3:uid="{ABFF9365-4FDE-4476-B5A6-B64F7EA2EC38}" name="Actual Cost" totalsRowFunction="sum" dataDxfId="66" totalsRowDxfId="67"/>
    <tableColumn id="4" xr3:uid="{B640793B-FCFD-4B3D-A5A1-5C50899BE106}" name="Difference" totalsRowFunction="sum" dataDxfId="64" totalsRowDxfId="65">
      <calculatedColumnFormula>Taxes20[[#This Row],[Projected Cost]]-Taxes20[[#This Row],[Actual Cost]]</calculatedColumnFormula>
    </tableColumn>
  </tableColumns>
  <tableStyleInfo name="Transport" showFirstColumn="1" showLastColumn="0" showRowStripes="1" showColumnStripes="0"/>
  <extLst>
    <ext xmlns:x14="http://schemas.microsoft.com/office/spreadsheetml/2009/9/main" uri="{504A1905-F514-4f6f-8877-14C23A59335A}">
      <x14:table altTextSummary="Enter Projected and Actual Taxes Costs in this table. Difference is auto-calculated, and icons are updated"/>
    </ext>
  </extLst>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BBB9F927-2556-4C12-AF33-1E73EA56C872}" name="Transport21" displayName="Transport21" ref="A23:D31" totalsRowCount="1" headerRowDxfId="63" dataDxfId="62" totalsRowDxfId="61" tableBorderDxfId="60">
  <autoFilter ref="A23:D30" xr:uid="{BBB9F927-2556-4C12-AF33-1E73EA56C872}"/>
  <tableColumns count="4">
    <tableColumn id="1" xr3:uid="{C08128E7-3245-4432-B8BB-F0E435BB80D2}" name="TRANSPORT" totalsRowLabel="Total" dataDxfId="58" totalsRowDxfId="59"/>
    <tableColumn id="2" xr3:uid="{96875CBF-6E54-4688-A08E-A89D44B41975}" name="Projected Cost" totalsRowFunction="sum" dataDxfId="56" totalsRowDxfId="57" dataCellStyle="Currency"/>
    <tableColumn id="3" xr3:uid="{82F6D084-3275-4E95-BEDC-8C3AF4F61015}" name="Actual Cost" totalsRowFunction="sum" dataDxfId="54" totalsRowDxfId="55" dataCellStyle="Currency"/>
    <tableColumn id="4" xr3:uid="{8640DA30-90A6-4820-B0FF-4581C07F4D26}" name="Difference" totalsRowFunction="sum" dataDxfId="52" totalsRowDxfId="53">
      <calculatedColumnFormula>Transport21[[#This Row],[Projected Cost]]-Transport21[[#This Row],[Actual Cost]]</calculatedColumnFormula>
    </tableColumn>
  </tableColumns>
  <tableStyleInfo name="Transport" showFirstColumn="1" showLastColumn="0" showRowStripes="1" showColumnStripes="0"/>
  <extLst>
    <ext xmlns:x14="http://schemas.microsoft.com/office/spreadsheetml/2009/9/main" uri="{504A1905-F514-4f6f-8877-14C23A59335A}">
      <x14:table altTextSummary="Enter Projected and Actual Transport Costs in this table. Difference is auto-calculated, and icons are updated"/>
    </ext>
  </extLst>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D64C62D8-9F5A-4F61-8E15-1FB9FF50AA08}" name="Loans22" displayName="Loans22" ref="F22:I26" totalsRowCount="1" headerRowDxfId="51" dataDxfId="50" totalsRowDxfId="49" headerRowBorderDxfId="47" tableBorderDxfId="48" totalsRowBorderDxfId="46">
  <autoFilter ref="F22:I25" xr:uid="{D64C62D8-9F5A-4F61-8E15-1FB9FF50AA08}"/>
  <tableColumns count="4">
    <tableColumn id="1" xr3:uid="{140FD09B-D30D-40ED-8CA7-BF2A497B5548}" name="LOANS" totalsRowLabel="Total" dataDxfId="44" totalsRowDxfId="45"/>
    <tableColumn id="2" xr3:uid="{D33D4BA3-9D2A-4615-A9E7-F129F2F87DA4}" name="Projected Cost" totalsRowFunction="sum" dataDxfId="42" totalsRowDxfId="43"/>
    <tableColumn id="3" xr3:uid="{8DD74CCC-E0B8-4CE4-8A2F-6DF1C2BE5D29}" name="Actual Cost" totalsRowFunction="sum" dataDxfId="40" totalsRowDxfId="41"/>
    <tableColumn id="4" xr3:uid="{FF11B725-81DA-4D88-98AA-8240EF082E2A}" name="Difference" totalsRowFunction="sum" dataDxfId="38" totalsRowDxfId="39">
      <calculatedColumnFormula>Loans22[[#This Row],[Projected Cost]]-Loans22[[#This Row],[Actual Cost]]</calculatedColumnFormula>
    </tableColumn>
  </tableColumns>
  <tableStyleInfo name="Budget" showFirstColumn="1" showLastColumn="0" showRowStripes="1" showColumnStripes="0"/>
  <extLst>
    <ext xmlns:x14="http://schemas.microsoft.com/office/spreadsheetml/2009/9/main" uri="{504A1905-F514-4f6f-8877-14C23A59335A}">
      <x14:table altTextSummary="Enter Projected and Actual Loan Costs in this table. Difference is auto-calculated, and icons are updated"/>
    </ext>
  </extLst>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82741712-7775-4CDC-8248-1826A8440673}" name="SavingsOrInvestment23" displayName="SavingsOrInvestment23" ref="F34:I37" totalsRowCount="1" headerRowDxfId="37" dataDxfId="36" totalsRowDxfId="35" headerRowBorderDxfId="33" tableBorderDxfId="34" totalsRowBorderDxfId="32">
  <autoFilter ref="F34:I36" xr:uid="{82741712-7775-4CDC-8248-1826A8440673}"/>
  <tableColumns count="4">
    <tableColumn id="1" xr3:uid="{5F847A51-10E5-4854-AAC5-A33AAE437103}" name="SAVINGS OR INVESTMENTS" totalsRowLabel="Total" dataDxfId="30" totalsRowDxfId="31"/>
    <tableColumn id="2" xr3:uid="{0467151A-D488-452D-930C-3DDC77580170}" name="Projected Cost" totalsRowFunction="sum" dataDxfId="28" totalsRowDxfId="29"/>
    <tableColumn id="3" xr3:uid="{346FB30D-47DD-41E5-9EE8-07AAEB9D33BD}" name="Actual Cost" totalsRowFunction="sum" dataDxfId="26" totalsRowDxfId="27"/>
    <tableColumn id="4" xr3:uid="{633FC875-369D-4743-999B-7EDF481D4BCA}" name="Difference" totalsRowFunction="sum" dataDxfId="24" totalsRowDxfId="25">
      <calculatedColumnFormula>SavingsOrInvestment23[[#This Row],[Projected Cost]]-SavingsOrInvestment23[[#This Row],[Actual Cost]]</calculatedColumnFormula>
    </tableColumn>
  </tableColumns>
  <tableStyleInfo name="Budget" showFirstColumn="1" showLastColumn="0" showRowStripes="1" showColumnStripes="0"/>
  <extLst>
    <ext xmlns:x14="http://schemas.microsoft.com/office/spreadsheetml/2009/9/main" uri="{504A1905-F514-4f6f-8877-14C23A59335A}">
      <x14:table altTextSummary="Enter Projected and Actual Costs for Savings or Investments in this table. Difference is auto-calculated, and icons are updated"/>
    </ext>
  </extLst>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F05B6FA7-FFBC-43F3-9F51-57A39FC6121A}" name="PersonalCare24" displayName="PersonalCare24" ref="A52:D59" totalsRowCount="1" headerRowDxfId="23" dataDxfId="22" totalsRowDxfId="21" tableBorderDxfId="20">
  <autoFilter ref="A52:D58" xr:uid="{F05B6FA7-FFBC-43F3-9F51-57A39FC6121A}"/>
  <tableColumns count="4">
    <tableColumn id="1" xr3:uid="{CC58A1F2-E69F-482D-B717-C0E9287FB7E2}" name="PERSONAL CARE" totalsRowLabel="Total" dataDxfId="18" totalsRowDxfId="19"/>
    <tableColumn id="2" xr3:uid="{85BB9657-143E-41C5-BB6E-93432179E13D}" name="Projected Cost" totalsRowFunction="sum" dataDxfId="16" totalsRowDxfId="17"/>
    <tableColumn id="3" xr3:uid="{805731F9-4041-49E1-89D1-D7D31CD327DA}" name="Actual Cost" totalsRowFunction="sum" dataDxfId="14" totalsRowDxfId="15"/>
    <tableColumn id="4" xr3:uid="{45BABFF1-9252-4E97-A107-3CD7C218A423}" name="Difference" totalsRowFunction="sum" dataDxfId="12" totalsRowDxfId="13">
      <calculatedColumnFormula>PersonalCare24[[#This Row],[Projected Cost]]-PersonalCare24[[#This Row],[Actual Cost]]</calculatedColumnFormula>
    </tableColumn>
  </tableColumns>
  <tableStyleInfo name="Transport" showFirstColumn="1" showLastColumn="0" showRowStripes="1" showColumnStripes="0"/>
  <extLst>
    <ext xmlns:x14="http://schemas.microsoft.com/office/spreadsheetml/2009/9/main" uri="{504A1905-F514-4f6f-8877-14C23A59335A}">
      <x14:table altTextSummary="Enter Projected and Actual Personal Care Costs in this table. Difference is auto-calculated, and icons are updated"/>
    </ext>
  </extLst>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25D6EB2D-A401-4594-B3B1-480543A5EC83}" name="Entertainment25" displayName="Entertainment25" ref="F10:I20" totalsRowCount="1" headerRowDxfId="11" dataDxfId="10" totalsRowDxfId="9" tableBorderDxfId="8">
  <autoFilter ref="F10:I19" xr:uid="{25D6EB2D-A401-4594-B3B1-480543A5EC83}"/>
  <tableColumns count="4">
    <tableColumn id="1" xr3:uid="{1A12D641-2570-47F8-AF86-C130726CBA7A}" name="Staff" totalsRowLabel="Total" dataDxfId="6" totalsRowDxfId="7"/>
    <tableColumn id="2" xr3:uid="{E5D28E48-F9F5-4EDB-AADE-E0E13D7ACD14}" name="Projected Cost" totalsRowFunction="sum" dataDxfId="4" totalsRowDxfId="5"/>
    <tableColumn id="3" xr3:uid="{F0FACE64-8654-471F-8B4E-1D2DE3E3EBA8}" name="Actual Cost" totalsRowFunction="sum" dataDxfId="2" totalsRowDxfId="3"/>
    <tableColumn id="4" xr3:uid="{A255FB9A-EE49-42A5-9E53-39144E950B66}" name="Difference" totalsRowFunction="sum" dataDxfId="0" totalsRowDxfId="1">
      <calculatedColumnFormula>Entertainment25[[#This Row],[Projected Cost]]-Entertainment25[[#This Row],[Actual Cost]]</calculatedColumnFormula>
    </tableColumn>
  </tableColumns>
  <tableStyleInfo name="Transport" showFirstColumn="1" showLastColumn="0" showRowStripes="1" showColumnStripes="0"/>
  <extLst>
    <ext xmlns:x14="http://schemas.microsoft.com/office/spreadsheetml/2009/9/main" uri="{504A1905-F514-4f6f-8877-14C23A59335A}">
      <x14:table altTextSummary="Enter Projected and Actual Entertainment Costs in this table. Difference is auto-calculated, and icons are updated"/>
    </ext>
  </extLst>
</table>
</file>

<file path=xl/theme/theme1.xml><?xml version="1.0" encoding="utf-8"?>
<a:theme xmlns:a="http://schemas.openxmlformats.org/drawingml/2006/main" name="Office Theme">
  <a:themeElements>
    <a:clrScheme name="Custom 24">
      <a:dk1>
        <a:sysClr val="windowText" lastClr="000000"/>
      </a:dk1>
      <a:lt1>
        <a:sysClr val="window" lastClr="FFFFFF"/>
      </a:lt1>
      <a:dk2>
        <a:srgbClr val="2F4158"/>
      </a:dk2>
      <a:lt2>
        <a:srgbClr val="F2F2F2"/>
      </a:lt2>
      <a:accent1>
        <a:srgbClr val="D0DE4E"/>
      </a:accent1>
      <a:accent2>
        <a:srgbClr val="3D5157"/>
      </a:accent2>
      <a:accent3>
        <a:srgbClr val="47653F"/>
      </a:accent3>
      <a:accent4>
        <a:srgbClr val="607E4C"/>
      </a:accent4>
      <a:accent5>
        <a:srgbClr val="78A141"/>
      </a:accent5>
      <a:accent6>
        <a:srgbClr val="9BBB59"/>
      </a:accent6>
      <a:hlink>
        <a:srgbClr val="9BBB59"/>
      </a:hlink>
      <a:folHlink>
        <a:srgbClr val="9BBB59"/>
      </a:folHlink>
    </a:clrScheme>
    <a:fontScheme name="Custom 5">
      <a:majorFont>
        <a:latin typeface="Franklin Gothic Demi"/>
        <a:ea typeface=""/>
        <a:cs typeface=""/>
      </a:majorFont>
      <a:minorFont>
        <a:latin typeface="Microsoft Sans Serif"/>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40000"/>
                <a:satMod val="155000"/>
              </a:schemeClr>
            </a:gs>
            <a:gs pos="65000">
              <a:schemeClr val="phClr">
                <a:shade val="85000"/>
                <a:satMod val="155000"/>
              </a:schemeClr>
            </a:gs>
            <a:gs pos="100000">
              <a:schemeClr val="phClr">
                <a:shade val="95000"/>
                <a:satMod val="155000"/>
              </a:schemeClr>
            </a:gs>
          </a:gsLst>
          <a:lin ang="16200000" scaled="0"/>
        </a:gradFill>
      </a:fillStyleLst>
      <a:lnStyleLst>
        <a:ln w="6350" cap="rnd" cmpd="sng" algn="ctr">
          <a:solidFill>
            <a:schemeClr val="phClr">
              <a:shade val="95000"/>
              <a:satMod val="105000"/>
            </a:schemeClr>
          </a:solidFill>
          <a:prstDash val="solid"/>
        </a:ln>
        <a:ln w="25400" cap="flat" cmpd="sng" algn="ctr">
          <a:solidFill>
            <a:schemeClr val="phClr"/>
          </a:solidFill>
          <a:prstDash val="solid"/>
        </a:ln>
        <a:ln w="34925" cap="rnd" cmpd="sng" algn="ctr">
          <a:solidFill>
            <a:schemeClr val="phClr"/>
          </a:solidFill>
          <a:prstDash val="solid"/>
        </a:ln>
      </a:lnStyleLst>
      <a:effectStyleLst>
        <a:effectStyle>
          <a:effectLst>
            <a:outerShdw blurRad="50800" algn="tl" rotWithShape="0">
              <a:srgbClr val="000000">
                <a:alpha val="64000"/>
              </a:srgbClr>
            </a:outerShdw>
          </a:effectLst>
        </a:effectStyle>
        <a:effectStyle>
          <a:effectLst>
            <a:outerShdw blurRad="39000" dist="25400" dir="5400000">
              <a:srgbClr val="000000">
                <a:alpha val="35000"/>
              </a:srgbClr>
            </a:outerShdw>
          </a:effectLst>
        </a:effectStyle>
        <a:effectStyle>
          <a:effectLst>
            <a:outerShdw blurRad="39000" dist="25400" dir="5400000">
              <a:srgbClr val="000000">
                <a:alpha val="35000"/>
              </a:srgbClr>
            </a:outerShdw>
          </a:effectLst>
          <a:scene3d>
            <a:camera prst="orthographicFront" fov="0">
              <a:rot lat="0" lon="0" rev="0"/>
            </a:camera>
            <a:lightRig rig="threePt" dir="t">
              <a:rot lat="0" lon="0" rev="0"/>
            </a:lightRig>
          </a:scene3d>
          <a:sp3d prstMaterial="matte">
            <a:bevelT h="22225"/>
          </a:sp3d>
        </a:effectStyle>
      </a:effectStyleLst>
      <a:bgFillStyleLst>
        <a:solidFill>
          <a:schemeClr val="phClr"/>
        </a:solidFill>
        <a:gradFill rotWithShape="1">
          <a:gsLst>
            <a:gs pos="0">
              <a:schemeClr val="phClr">
                <a:shade val="50000"/>
                <a:satMod val="155000"/>
              </a:schemeClr>
            </a:gs>
            <a:gs pos="35000">
              <a:schemeClr val="phClr">
                <a:shade val="75000"/>
                <a:satMod val="155000"/>
              </a:schemeClr>
            </a:gs>
            <a:gs pos="100000">
              <a:schemeClr val="phClr">
                <a:tint val="80000"/>
                <a:satMod val="255000"/>
              </a:schemeClr>
            </a:gs>
          </a:gsLst>
          <a:lin ang="16200000" scaled="0"/>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table" Target="../tables/table7.xml"/><Relationship Id="rId13" Type="http://schemas.openxmlformats.org/officeDocument/2006/relationships/table" Target="../tables/table12.xml"/><Relationship Id="rId3" Type="http://schemas.openxmlformats.org/officeDocument/2006/relationships/table" Target="../tables/table2.xml"/><Relationship Id="rId7" Type="http://schemas.openxmlformats.org/officeDocument/2006/relationships/table" Target="../tables/table6.xml"/><Relationship Id="rId12" Type="http://schemas.openxmlformats.org/officeDocument/2006/relationships/table" Target="../tables/table11.xml"/><Relationship Id="rId2" Type="http://schemas.openxmlformats.org/officeDocument/2006/relationships/table" Target="../tables/table1.xml"/><Relationship Id="rId1" Type="http://schemas.openxmlformats.org/officeDocument/2006/relationships/printerSettings" Target="../printerSettings/printerSettings1.bin"/><Relationship Id="rId6" Type="http://schemas.openxmlformats.org/officeDocument/2006/relationships/table" Target="../tables/table5.xml"/><Relationship Id="rId11" Type="http://schemas.openxmlformats.org/officeDocument/2006/relationships/table" Target="../tables/table10.xml"/><Relationship Id="rId5" Type="http://schemas.openxmlformats.org/officeDocument/2006/relationships/table" Target="../tables/table4.xml"/><Relationship Id="rId10" Type="http://schemas.openxmlformats.org/officeDocument/2006/relationships/table" Target="../tables/table9.xml"/><Relationship Id="rId4" Type="http://schemas.openxmlformats.org/officeDocument/2006/relationships/table" Target="../tables/table3.xml"/><Relationship Id="rId9" Type="http://schemas.openxmlformats.org/officeDocument/2006/relationships/table" Target="../tables/table8.xml"/></Relationships>
</file>

<file path=xl/worksheets/_rels/sheet2.xml.rels><?xml version="1.0" encoding="UTF-8" standalone="yes"?>
<Relationships xmlns="http://schemas.openxmlformats.org/package/2006/relationships"><Relationship Id="rId8" Type="http://schemas.openxmlformats.org/officeDocument/2006/relationships/table" Target="../tables/table20.xml"/><Relationship Id="rId3" Type="http://schemas.openxmlformats.org/officeDocument/2006/relationships/table" Target="../tables/table15.xml"/><Relationship Id="rId7" Type="http://schemas.openxmlformats.org/officeDocument/2006/relationships/table" Target="../tables/table19.xml"/><Relationship Id="rId12" Type="http://schemas.openxmlformats.org/officeDocument/2006/relationships/table" Target="../tables/table24.xml"/><Relationship Id="rId2" Type="http://schemas.openxmlformats.org/officeDocument/2006/relationships/table" Target="../tables/table14.xml"/><Relationship Id="rId1" Type="http://schemas.openxmlformats.org/officeDocument/2006/relationships/table" Target="../tables/table13.xml"/><Relationship Id="rId6" Type="http://schemas.openxmlformats.org/officeDocument/2006/relationships/table" Target="../tables/table18.xml"/><Relationship Id="rId11" Type="http://schemas.openxmlformats.org/officeDocument/2006/relationships/table" Target="../tables/table23.xml"/><Relationship Id="rId5" Type="http://schemas.openxmlformats.org/officeDocument/2006/relationships/table" Target="../tables/table17.xml"/><Relationship Id="rId10" Type="http://schemas.openxmlformats.org/officeDocument/2006/relationships/table" Target="../tables/table22.xml"/><Relationship Id="rId4" Type="http://schemas.openxmlformats.org/officeDocument/2006/relationships/table" Target="../tables/table16.xml"/><Relationship Id="rId9" Type="http://schemas.openxmlformats.org/officeDocument/2006/relationships/table" Target="../tables/table2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autoPageBreaks="0" fitToPage="1"/>
  </sheetPr>
  <dimension ref="A1:J63"/>
  <sheetViews>
    <sheetView showGridLines="0" tabSelected="1" topLeftCell="B2" workbookViewId="0">
      <selection activeCell="E16" sqref="E16"/>
    </sheetView>
  </sheetViews>
  <sheetFormatPr defaultRowHeight="12.75"/>
  <cols>
    <col min="1" max="1" width="2.28515625" customWidth="1"/>
    <col min="2" max="2" width="36" bestFit="1" customWidth="1"/>
    <col min="3" max="5" width="18.140625" customWidth="1"/>
    <col min="6" max="6" width="4.42578125" customWidth="1"/>
    <col min="7" max="7" width="34.85546875" bestFit="1" customWidth="1"/>
    <col min="8" max="10" width="18.140625" customWidth="1"/>
  </cols>
  <sheetData>
    <row r="1" spans="1:10" ht="71.45" customHeight="1">
      <c r="A1" s="6"/>
      <c r="B1" s="123" t="s">
        <v>0</v>
      </c>
      <c r="C1" s="123"/>
      <c r="D1" s="123"/>
      <c r="E1" s="123"/>
      <c r="F1" s="123"/>
      <c r="G1" s="123"/>
      <c r="H1" s="123"/>
      <c r="I1" s="123"/>
      <c r="J1" s="123"/>
    </row>
    <row r="2" spans="1:10" ht="20.100000000000001" customHeight="1">
      <c r="A2" s="1"/>
      <c r="B2" s="5"/>
      <c r="C2" s="4"/>
      <c r="D2" s="4"/>
      <c r="E2" s="4"/>
      <c r="F2" s="4"/>
      <c r="G2" s="4"/>
      <c r="H2" s="4"/>
      <c r="I2" s="4"/>
      <c r="J2" s="4"/>
    </row>
    <row r="3" spans="1:10" ht="18" customHeight="1">
      <c r="A3" s="1"/>
      <c r="B3" s="135" t="s">
        <v>1</v>
      </c>
      <c r="C3" s="137" t="s">
        <v>2</v>
      </c>
      <c r="D3" s="138"/>
      <c r="E3" s="66">
        <v>100000</v>
      </c>
      <c r="F3" s="3"/>
      <c r="G3" s="62" t="s">
        <v>3</v>
      </c>
      <c r="H3" s="143" t="s">
        <v>4</v>
      </c>
      <c r="I3" s="144"/>
      <c r="J3" s="67">
        <v>70920</v>
      </c>
    </row>
    <row r="4" spans="1:10" ht="18" customHeight="1">
      <c r="A4" s="1"/>
      <c r="B4" s="133"/>
      <c r="C4" s="139" t="s">
        <v>5</v>
      </c>
      <c r="D4" s="140"/>
      <c r="E4" s="67">
        <v>250000</v>
      </c>
      <c r="F4" s="3"/>
      <c r="G4" s="63" t="s">
        <v>6</v>
      </c>
      <c r="H4" s="145" t="s">
        <v>7</v>
      </c>
      <c r="I4" s="146"/>
      <c r="J4" s="67">
        <v>80750</v>
      </c>
    </row>
    <row r="5" spans="1:10" ht="18" customHeight="1">
      <c r="A5" s="1"/>
      <c r="B5" s="136"/>
      <c r="C5" s="124" t="s">
        <v>8</v>
      </c>
      <c r="D5" s="125"/>
      <c r="E5" s="67">
        <v>350000</v>
      </c>
      <c r="F5" s="3"/>
      <c r="G5" s="141" t="s">
        <v>9</v>
      </c>
      <c r="H5" s="141"/>
      <c r="I5" s="142"/>
      <c r="J5" s="67">
        <v>9830</v>
      </c>
    </row>
    <row r="6" spans="1:10" ht="18" customHeight="1">
      <c r="A6" s="1"/>
      <c r="B6" s="132" t="s">
        <v>10</v>
      </c>
      <c r="C6" s="126" t="s">
        <v>11</v>
      </c>
      <c r="D6" s="127"/>
      <c r="E6" s="67">
        <v>90000</v>
      </c>
      <c r="F6" s="3"/>
      <c r="G6" s="64" t="s">
        <v>12</v>
      </c>
      <c r="H6" s="143" t="s">
        <v>13</v>
      </c>
      <c r="I6" s="144"/>
      <c r="J6" s="67">
        <v>390000</v>
      </c>
    </row>
    <row r="7" spans="1:10" ht="18" customHeight="1">
      <c r="A7" s="1"/>
      <c r="B7" s="133"/>
      <c r="C7" s="128" t="s">
        <v>14</v>
      </c>
      <c r="D7" s="129"/>
      <c r="E7" s="68">
        <v>300000</v>
      </c>
      <c r="F7" s="3"/>
      <c r="G7" s="65" t="s">
        <v>15</v>
      </c>
      <c r="H7" s="145" t="s">
        <v>16</v>
      </c>
      <c r="I7" s="146"/>
      <c r="J7" s="67">
        <v>302250</v>
      </c>
    </row>
    <row r="8" spans="1:10" ht="18" customHeight="1">
      <c r="A8" s="1"/>
      <c r="B8" s="134"/>
      <c r="C8" s="130" t="s">
        <v>8</v>
      </c>
      <c r="D8" s="131"/>
      <c r="E8" s="69">
        <f>SUM(E6:E7)</f>
        <v>390000</v>
      </c>
      <c r="F8" s="3"/>
      <c r="G8" s="141" t="s">
        <v>17</v>
      </c>
      <c r="H8" s="141"/>
      <c r="I8" s="142"/>
      <c r="J8" s="67">
        <v>87750</v>
      </c>
    </row>
    <row r="9" spans="1:10" ht="20.100000000000001" customHeight="1">
      <c r="A9" s="1"/>
      <c r="B9" s="54"/>
      <c r="C9" s="54"/>
      <c r="D9" s="54"/>
      <c r="E9" s="58"/>
      <c r="F9" s="3"/>
      <c r="G9" s="59"/>
      <c r="H9" s="59"/>
      <c r="I9" s="59"/>
      <c r="J9" s="57"/>
    </row>
    <row r="10" spans="1:10" ht="18" customHeight="1">
      <c r="A10" s="1"/>
      <c r="B10" s="8" t="s">
        <v>18</v>
      </c>
      <c r="C10" s="11" t="s">
        <v>19</v>
      </c>
      <c r="D10" s="11" t="s">
        <v>20</v>
      </c>
      <c r="E10" s="12" t="s">
        <v>21</v>
      </c>
      <c r="F10" s="13"/>
      <c r="G10" s="9" t="s">
        <v>22</v>
      </c>
      <c r="H10" s="25" t="s">
        <v>19</v>
      </c>
      <c r="I10" s="26" t="s">
        <v>20</v>
      </c>
      <c r="J10" s="27" t="s">
        <v>21</v>
      </c>
    </row>
    <row r="11" spans="1:10" ht="18" customHeight="1">
      <c r="A11" s="1"/>
      <c r="B11" s="34" t="s">
        <v>23</v>
      </c>
      <c r="C11" s="67">
        <v>15000</v>
      </c>
      <c r="D11" s="67">
        <v>15000</v>
      </c>
      <c r="E11" s="72">
        <f>Housing[[#This Row],[Projected Cost]]-Housing[[#This Row],[Actual Cost]]</f>
        <v>0</v>
      </c>
      <c r="F11" s="7"/>
      <c r="G11" s="28" t="s">
        <v>24</v>
      </c>
      <c r="H11" s="67">
        <v>400</v>
      </c>
      <c r="I11" s="67">
        <v>400</v>
      </c>
      <c r="J11" s="84">
        <f>Entertainment[[#This Row],[Projected Cost]]-Entertainment[[#This Row],[Actual Cost]]</f>
        <v>0</v>
      </c>
    </row>
    <row r="12" spans="1:10" ht="18" customHeight="1">
      <c r="A12" s="1"/>
      <c r="B12" s="35" t="s">
        <v>25</v>
      </c>
      <c r="C12" s="67">
        <v>200</v>
      </c>
      <c r="D12" s="67">
        <v>200</v>
      </c>
      <c r="E12" s="73">
        <f>Housing[[#This Row],[Projected Cost]]-Housing[[#This Row],[Actual Cost]]</f>
        <v>0</v>
      </c>
      <c r="F12" s="2"/>
      <c r="G12" s="29" t="s">
        <v>26</v>
      </c>
      <c r="H12" s="67">
        <v>2400</v>
      </c>
      <c r="I12" s="67">
        <v>2400</v>
      </c>
      <c r="J12" s="85">
        <f>Entertainment[[#This Row],[Projected Cost]]-Entertainment[[#This Row],[Actual Cost]]</f>
        <v>0</v>
      </c>
    </row>
    <row r="13" spans="1:10" ht="18" customHeight="1">
      <c r="A13" s="1"/>
      <c r="B13" s="34" t="s">
        <v>27</v>
      </c>
      <c r="C13" s="67">
        <v>300</v>
      </c>
      <c r="D13" s="67">
        <v>250</v>
      </c>
      <c r="E13" s="75">
        <f>Housing[[#This Row],[Projected Cost]]-Housing[[#This Row],[Actual Cost]]</f>
        <v>50</v>
      </c>
      <c r="F13" s="2"/>
      <c r="G13" s="30" t="s">
        <v>28</v>
      </c>
      <c r="H13" s="67">
        <v>3120</v>
      </c>
      <c r="I13" s="67">
        <v>3200</v>
      </c>
      <c r="J13" s="86">
        <f>Entertainment[[#This Row],[Projected Cost]]-Entertainment[[#This Row],[Actual Cost]]</f>
        <v>-80</v>
      </c>
    </row>
    <row r="14" spans="1:10" ht="18" customHeight="1">
      <c r="A14" s="1"/>
      <c r="B14" s="35" t="s">
        <v>29</v>
      </c>
      <c r="C14" s="67">
        <v>150</v>
      </c>
      <c r="D14" s="67">
        <v>120</v>
      </c>
      <c r="E14" s="73">
        <f>Housing[[#This Row],[Projected Cost]]-Housing[[#This Row],[Actual Cost]]</f>
        <v>30</v>
      </c>
      <c r="F14" s="2"/>
      <c r="G14" s="31" t="s">
        <v>30</v>
      </c>
      <c r="H14" s="67">
        <v>100</v>
      </c>
      <c r="I14" s="67">
        <v>100</v>
      </c>
      <c r="J14" s="85">
        <f>Entertainment[[#This Row],[Projected Cost]]-Entertainment[[#This Row],[Actual Cost]]</f>
        <v>0</v>
      </c>
    </row>
    <row r="15" spans="1:10" ht="18" customHeight="1">
      <c r="A15" s="1"/>
      <c r="B15" s="34" t="s">
        <v>31</v>
      </c>
      <c r="C15" s="67">
        <v>150</v>
      </c>
      <c r="D15" s="67">
        <v>150</v>
      </c>
      <c r="E15" s="75">
        <f>Housing[[#This Row],[Projected Cost]]-Housing[[#This Row],[Actual Cost]]</f>
        <v>0</v>
      </c>
      <c r="F15" s="2"/>
      <c r="G15" s="28" t="s">
        <v>32</v>
      </c>
      <c r="H15" s="67">
        <v>150</v>
      </c>
      <c r="I15" s="67">
        <v>500</v>
      </c>
      <c r="J15" s="88">
        <f>Entertainment[[#This Row],[Projected Cost]]-Entertainment[[#This Row],[Actual Cost]]</f>
        <v>-350</v>
      </c>
    </row>
    <row r="16" spans="1:10" ht="18" customHeight="1">
      <c r="A16" s="1"/>
      <c r="B16" s="35" t="s">
        <v>33</v>
      </c>
      <c r="C16" s="67">
        <v>100</v>
      </c>
      <c r="D16" s="67">
        <v>100</v>
      </c>
      <c r="E16" s="73">
        <f>Housing[[#This Row],[Projected Cost]]-Housing[[#This Row],[Actual Cost]]</f>
        <v>0</v>
      </c>
      <c r="F16" s="2"/>
      <c r="G16" s="31" t="s">
        <v>34</v>
      </c>
      <c r="H16" s="67">
        <v>500</v>
      </c>
      <c r="I16" s="67">
        <v>1000</v>
      </c>
      <c r="J16" s="90">
        <f>Entertainment[[#This Row],[Projected Cost]]-Entertainment[[#This Row],[Actual Cost]]</f>
        <v>-500</v>
      </c>
    </row>
    <row r="17" spans="1:10" ht="18" customHeight="1">
      <c r="A17" s="1"/>
      <c r="B17" s="34" t="s">
        <v>35</v>
      </c>
      <c r="C17" s="67">
        <v>100</v>
      </c>
      <c r="D17" s="67">
        <v>100</v>
      </c>
      <c r="E17" s="74">
        <f>Housing[[#This Row],[Projected Cost]]-Housing[[#This Row],[Actual Cost]]</f>
        <v>0</v>
      </c>
      <c r="F17" s="2"/>
      <c r="G17" s="32" t="s">
        <v>36</v>
      </c>
      <c r="H17" s="67">
        <v>500</v>
      </c>
      <c r="I17" s="67">
        <v>500</v>
      </c>
      <c r="J17" s="92">
        <f>Entertainment[[#This Row],[Projected Cost]]-Entertainment[[#This Row],[Actual Cost]]</f>
        <v>0</v>
      </c>
    </row>
    <row r="18" spans="1:10" ht="18" customHeight="1">
      <c r="A18" s="1"/>
      <c r="B18" s="35" t="s">
        <v>37</v>
      </c>
      <c r="C18" s="67">
        <v>500</v>
      </c>
      <c r="D18" s="67">
        <v>1500</v>
      </c>
      <c r="E18" s="73">
        <f>Housing[[#This Row],[Projected Cost]]-Housing[[#This Row],[Actual Cost]]</f>
        <v>-1000</v>
      </c>
      <c r="F18" s="2"/>
      <c r="G18" s="31" t="s">
        <v>38</v>
      </c>
      <c r="H18" s="67">
        <v>150</v>
      </c>
      <c r="I18" s="67">
        <v>150</v>
      </c>
      <c r="J18" s="93">
        <f>Entertainment[[#This Row],[Projected Cost]]-Entertainment[[#This Row],[Actual Cost]]</f>
        <v>0</v>
      </c>
    </row>
    <row r="19" spans="1:10" ht="18" customHeight="1">
      <c r="A19" s="1"/>
      <c r="B19" s="61" t="s">
        <v>39</v>
      </c>
      <c r="C19" s="73">
        <v>2000</v>
      </c>
      <c r="D19" s="73">
        <v>2000</v>
      </c>
      <c r="E19" s="74">
        <f>Housing[[#This Row],[Projected Cost]]-Housing[[#This Row],[Actual Cost]]</f>
        <v>0</v>
      </c>
      <c r="F19" s="2"/>
      <c r="G19" s="32" t="s">
        <v>40</v>
      </c>
      <c r="H19" s="91"/>
      <c r="I19" s="91"/>
      <c r="J19" s="92">
        <f>Entertainment[[#This Row],[Projected Cost]]-Entertainment[[#This Row],[Actual Cost]]</f>
        <v>0</v>
      </c>
    </row>
    <row r="20" spans="1:10" ht="18" customHeight="1">
      <c r="A20" s="1"/>
      <c r="B20" s="60" t="s">
        <v>5</v>
      </c>
      <c r="C20" s="73">
        <v>3000</v>
      </c>
      <c r="D20" s="73">
        <v>15000</v>
      </c>
      <c r="E20" s="80">
        <f>Housing[[#This Row],[Projected Cost]]-Housing[[#This Row],[Actual Cost]]</f>
        <v>-12000</v>
      </c>
      <c r="F20" s="2"/>
      <c r="G20" s="33" t="s">
        <v>41</v>
      </c>
      <c r="H20" s="94">
        <f>SUBTOTAL(109,Entertainment[Projected Cost])</f>
        <v>7320</v>
      </c>
      <c r="I20" s="95">
        <f>SUBTOTAL(109,Entertainment[Actual Cost])</f>
        <v>8250</v>
      </c>
      <c r="J20" s="96">
        <f>SUBTOTAL(109,Entertainment[Difference])</f>
        <v>-930</v>
      </c>
    </row>
    <row r="21" spans="1:10" ht="18" customHeight="1">
      <c r="A21" s="1"/>
      <c r="B21" s="20" t="s">
        <v>41</v>
      </c>
      <c r="C21" s="81">
        <f>SUBTOTAL(109,Housing[Projected Cost])</f>
        <v>21500</v>
      </c>
      <c r="D21" s="82">
        <f>SUBTOTAL(109,Housing[Actual Cost])</f>
        <v>34420</v>
      </c>
      <c r="E21" s="83">
        <f>SUBTOTAL(109,Housing[Difference])</f>
        <v>-12920</v>
      </c>
      <c r="F21" s="2"/>
      <c r="G21" s="150"/>
      <c r="H21" s="150"/>
      <c r="I21" s="150"/>
      <c r="J21" s="150"/>
    </row>
    <row r="22" spans="1:10" ht="18" customHeight="1">
      <c r="A22" s="1"/>
      <c r="B22" s="149"/>
      <c r="C22" s="149"/>
      <c r="D22" s="149"/>
      <c r="E22" s="149"/>
      <c r="F22" s="2"/>
      <c r="G22" s="10" t="s">
        <v>42</v>
      </c>
      <c r="H22" s="19" t="s">
        <v>19</v>
      </c>
      <c r="I22" s="19" t="s">
        <v>20</v>
      </c>
      <c r="J22" s="18" t="s">
        <v>21</v>
      </c>
    </row>
    <row r="23" spans="1:10" ht="18" customHeight="1">
      <c r="A23" s="1"/>
      <c r="B23" s="36" t="s">
        <v>43</v>
      </c>
      <c r="C23" s="25" t="s">
        <v>19</v>
      </c>
      <c r="D23" s="26" t="s">
        <v>20</v>
      </c>
      <c r="E23" s="26" t="s">
        <v>21</v>
      </c>
      <c r="F23" s="2"/>
      <c r="G23" s="34" t="s">
        <v>44</v>
      </c>
      <c r="H23" s="67">
        <v>5000</v>
      </c>
      <c r="I23" s="75"/>
      <c r="J23" s="98">
        <f>Loans[[#This Row],[Projected Cost]]-Loans[[#This Row],[Actual Cost]]</f>
        <v>5000</v>
      </c>
    </row>
    <row r="24" spans="1:10" ht="18" customHeight="1">
      <c r="A24" s="1"/>
      <c r="B24" s="28" t="s">
        <v>45</v>
      </c>
      <c r="C24" s="67">
        <v>400</v>
      </c>
      <c r="D24" s="67">
        <v>400</v>
      </c>
      <c r="E24" s="84">
        <f>Transport[[#This Row],[Projected Cost]]-Transport[[#This Row],[Actual Cost]]</f>
        <v>0</v>
      </c>
      <c r="F24" s="2"/>
      <c r="G24" s="39" t="s">
        <v>46</v>
      </c>
      <c r="H24" s="67">
        <v>800</v>
      </c>
      <c r="I24" s="74"/>
      <c r="J24" s="99">
        <f>Loans[[#This Row],[Projected Cost]]-Loans[[#This Row],[Actual Cost]]</f>
        <v>800</v>
      </c>
    </row>
    <row r="25" spans="1:10" ht="18" customHeight="1">
      <c r="A25" s="1"/>
      <c r="B25" s="31" t="s">
        <v>47</v>
      </c>
      <c r="C25" s="67">
        <v>0</v>
      </c>
      <c r="D25" s="67">
        <v>80</v>
      </c>
      <c r="E25" s="87">
        <f>Transport[[#This Row],[Projected Cost]]-Transport[[#This Row],[Actual Cost]]</f>
        <v>-80</v>
      </c>
      <c r="F25" s="2"/>
      <c r="G25" s="40" t="s">
        <v>48</v>
      </c>
      <c r="H25" s="67">
        <v>0</v>
      </c>
      <c r="I25" s="78"/>
      <c r="J25" s="100">
        <f>Loans[[#This Row],[Projected Cost]]-Loans[[#This Row],[Actual Cost]]</f>
        <v>0</v>
      </c>
    </row>
    <row r="26" spans="1:10" ht="18" customHeight="1">
      <c r="A26" s="1"/>
      <c r="B26" s="32" t="s">
        <v>49</v>
      </c>
      <c r="C26" s="67">
        <v>300</v>
      </c>
      <c r="D26" s="67">
        <v>300</v>
      </c>
      <c r="E26" s="86">
        <f>Transport[[#This Row],[Projected Cost]]-Transport[[#This Row],[Actual Cost]]</f>
        <v>0</v>
      </c>
      <c r="F26" s="2"/>
      <c r="G26" s="10" t="s">
        <v>41</v>
      </c>
      <c r="H26" s="81">
        <f>SUBTOTAL(109,Loans[Projected Cost])</f>
        <v>5800</v>
      </c>
      <c r="I26" s="101">
        <f>SUBTOTAL(109,Loans[Actual Cost])</f>
        <v>0</v>
      </c>
      <c r="J26" s="102">
        <f>SUBTOTAL(109,Loans[Difference])</f>
        <v>5800</v>
      </c>
    </row>
    <row r="27" spans="1:10" ht="18" customHeight="1">
      <c r="A27" s="1"/>
      <c r="B27" s="31" t="s">
        <v>50</v>
      </c>
      <c r="C27" s="67">
        <v>0</v>
      </c>
      <c r="D27" s="67">
        <v>0</v>
      </c>
      <c r="E27" s="89">
        <f>Transport[[#This Row],[Projected Cost]]-Transport[[#This Row],[Actual Cost]]</f>
        <v>0</v>
      </c>
      <c r="F27" s="2"/>
      <c r="G27" s="147"/>
      <c r="H27" s="147"/>
      <c r="I27" s="147"/>
      <c r="J27" s="147"/>
    </row>
    <row r="28" spans="1:10" ht="18" customHeight="1">
      <c r="A28" s="1"/>
      <c r="B28" s="37" t="s">
        <v>51</v>
      </c>
      <c r="C28" s="67">
        <v>500</v>
      </c>
      <c r="D28" s="67">
        <v>500</v>
      </c>
      <c r="E28" s="86">
        <f>Transport[[#This Row],[Projected Cost]]-Transport[[#This Row],[Actual Cost]]</f>
        <v>0</v>
      </c>
      <c r="F28" s="2"/>
      <c r="G28" s="36" t="s">
        <v>52</v>
      </c>
      <c r="H28" s="25" t="s">
        <v>19</v>
      </c>
      <c r="I28" s="25" t="s">
        <v>20</v>
      </c>
      <c r="J28" s="25" t="s">
        <v>21</v>
      </c>
    </row>
    <row r="29" spans="1:10" ht="18" customHeight="1">
      <c r="A29" s="1"/>
      <c r="B29" s="38" t="s">
        <v>53</v>
      </c>
      <c r="C29" s="67">
        <v>200</v>
      </c>
      <c r="D29" s="67">
        <v>500</v>
      </c>
      <c r="E29" s="89">
        <f>Transport[[#This Row],[Projected Cost]]-Transport[[#This Row],[Actual Cost]]</f>
        <v>-300</v>
      </c>
      <c r="F29" s="2"/>
      <c r="G29" s="28" t="s">
        <v>54</v>
      </c>
      <c r="H29" s="91">
        <v>15000</v>
      </c>
      <c r="I29" s="91">
        <v>15000</v>
      </c>
      <c r="J29" s="91">
        <f>Taxes[[#This Row],[Projected Cost]]-Taxes[[#This Row],[Actual Cost]]</f>
        <v>0</v>
      </c>
    </row>
    <row r="30" spans="1:10" ht="18" customHeight="1">
      <c r="A30" s="1"/>
      <c r="B30" s="32" t="s">
        <v>40</v>
      </c>
      <c r="C30" s="67">
        <v>500</v>
      </c>
      <c r="D30" s="67">
        <v>0</v>
      </c>
      <c r="E30" s="91">
        <f>Transport[[#This Row],[Projected Cost]]-Transport[[#This Row],[Actual Cost]]</f>
        <v>500</v>
      </c>
      <c r="F30" s="2"/>
      <c r="G30" s="37" t="s">
        <v>55</v>
      </c>
      <c r="H30" s="86">
        <v>3000</v>
      </c>
      <c r="I30" s="97">
        <v>3000</v>
      </c>
      <c r="J30" s="97">
        <f>Taxes[[#This Row],[Projected Cost]]-Taxes[[#This Row],[Actual Cost]]</f>
        <v>0</v>
      </c>
    </row>
    <row r="31" spans="1:10" ht="18" customHeight="1">
      <c r="A31" s="1"/>
      <c r="B31" s="33" t="s">
        <v>41</v>
      </c>
      <c r="C31" s="95">
        <f>SUBTOTAL(109,Transport[Projected Cost])</f>
        <v>1900</v>
      </c>
      <c r="D31" s="95">
        <f>SUBTOTAL(109,Transport[Actual Cost])</f>
        <v>1780</v>
      </c>
      <c r="E31" s="95">
        <f>SUBTOTAL(109,Transport[Difference])</f>
        <v>120</v>
      </c>
      <c r="F31" s="7"/>
      <c r="G31" s="41" t="s">
        <v>40</v>
      </c>
      <c r="H31" s="103"/>
      <c r="I31" s="103"/>
      <c r="J31" s="103">
        <f>Taxes[[#This Row],[Projected Cost]]-Taxes[[#This Row],[Actual Cost]]</f>
        <v>0</v>
      </c>
    </row>
    <row r="32" spans="1:10" ht="18" customHeight="1">
      <c r="A32" s="1"/>
      <c r="B32" s="147"/>
      <c r="C32" s="147"/>
      <c r="D32" s="147"/>
      <c r="E32" s="147"/>
      <c r="F32" s="7"/>
      <c r="G32" s="33" t="s">
        <v>41</v>
      </c>
      <c r="H32" s="95">
        <f>SUBTOTAL(109,Taxes[Projected Cost])</f>
        <v>18000</v>
      </c>
      <c r="I32" s="95">
        <f>SUBTOTAL(109,Taxes[Actual Cost])</f>
        <v>18000</v>
      </c>
      <c r="J32" s="95">
        <f>SUBTOTAL(109,Taxes[Difference])</f>
        <v>0</v>
      </c>
    </row>
    <row r="33" spans="1:10" ht="18" customHeight="1">
      <c r="A33" s="1"/>
      <c r="B33" s="10" t="s">
        <v>56</v>
      </c>
      <c r="C33" s="17" t="s">
        <v>19</v>
      </c>
      <c r="D33" s="16" t="s">
        <v>20</v>
      </c>
      <c r="E33" s="15" t="s">
        <v>21</v>
      </c>
      <c r="F33" s="7"/>
      <c r="G33" s="147"/>
      <c r="H33" s="147"/>
      <c r="I33" s="147"/>
      <c r="J33" s="147"/>
    </row>
    <row r="34" spans="1:10" ht="18" customHeight="1">
      <c r="A34" s="23"/>
      <c r="B34" s="42" t="s">
        <v>57</v>
      </c>
      <c r="C34" s="98">
        <v>1000</v>
      </c>
      <c r="D34" s="111">
        <v>1000</v>
      </c>
      <c r="E34" s="70">
        <f>Insurance[[#This Row],[Projected Cost]]-Insurance[[#This Row],[Actual Cost]]</f>
        <v>0</v>
      </c>
      <c r="F34" s="7"/>
      <c r="G34" s="21" t="s">
        <v>58</v>
      </c>
      <c r="H34" s="22" t="s">
        <v>19</v>
      </c>
      <c r="I34" s="14" t="s">
        <v>20</v>
      </c>
      <c r="J34" s="15" t="s">
        <v>21</v>
      </c>
    </row>
    <row r="35" spans="1:10" ht="18" customHeight="1">
      <c r="A35" s="23"/>
      <c r="B35" s="43" t="s">
        <v>59</v>
      </c>
      <c r="C35" s="73">
        <v>500</v>
      </c>
      <c r="D35" s="112">
        <v>500</v>
      </c>
      <c r="E35" s="112">
        <f>Insurance[[#This Row],[Projected Cost]]-Insurance[[#This Row],[Actual Cost]]</f>
        <v>0</v>
      </c>
      <c r="F35" s="7"/>
      <c r="G35" s="35" t="s">
        <v>60</v>
      </c>
      <c r="H35" s="76">
        <v>3000</v>
      </c>
      <c r="I35" s="104">
        <v>3000</v>
      </c>
      <c r="J35" s="105">
        <f>SavingsOrInvestment[[#This Row],[Projected Cost]]-SavingsOrInvestment[[#This Row],[Actual Cost]]</f>
        <v>0</v>
      </c>
    </row>
    <row r="36" spans="1:10" ht="18" customHeight="1">
      <c r="A36" s="23"/>
      <c r="B36" s="44" t="s">
        <v>61</v>
      </c>
      <c r="C36" s="75">
        <v>2000</v>
      </c>
      <c r="D36" s="113">
        <v>2000</v>
      </c>
      <c r="E36" s="75">
        <f>Insurance[[#This Row],[Projected Cost]]-Insurance[[#This Row],[Actual Cost]]</f>
        <v>0</v>
      </c>
      <c r="F36" s="7"/>
      <c r="G36" s="47" t="s">
        <v>40</v>
      </c>
      <c r="H36" s="106">
        <v>1000</v>
      </c>
      <c r="I36" s="107">
        <v>1000</v>
      </c>
      <c r="J36" s="108">
        <f>SavingsOrInvestment[[#This Row],[Projected Cost]]-SavingsOrInvestment[[#This Row],[Actual Cost]]</f>
        <v>0</v>
      </c>
    </row>
    <row r="37" spans="1:10" ht="18" customHeight="1">
      <c r="A37" s="23"/>
      <c r="B37" s="45" t="s">
        <v>40</v>
      </c>
      <c r="C37" s="100">
        <v>2000</v>
      </c>
      <c r="D37" s="114">
        <v>0</v>
      </c>
      <c r="E37" s="100">
        <f>Insurance[[#This Row],[Projected Cost]]-Insurance[[#This Row],[Actual Cost]]</f>
        <v>2000</v>
      </c>
      <c r="F37" s="2"/>
      <c r="G37" s="21" t="s">
        <v>41</v>
      </c>
      <c r="H37" s="82">
        <f>SUBTOTAL(109,SavingsOrInvestment[Projected Cost])</f>
        <v>4000</v>
      </c>
      <c r="I37" s="109">
        <f>SUBTOTAL(109,SavingsOrInvestment[Actual Cost])</f>
        <v>4000</v>
      </c>
      <c r="J37" s="110">
        <f>SUBTOTAL(109,SavingsOrInvestment[Difference])</f>
        <v>0</v>
      </c>
    </row>
    <row r="38" spans="1:10" ht="18" customHeight="1">
      <c r="A38" s="1"/>
      <c r="B38" s="10" t="s">
        <v>41</v>
      </c>
      <c r="C38" s="115">
        <f>SUBTOTAL(109,Insurance[Projected Cost])</f>
        <v>5500</v>
      </c>
      <c r="D38" s="116">
        <f>SUBTOTAL(109,Insurance[Actual Cost])</f>
        <v>3500</v>
      </c>
      <c r="E38" s="110">
        <f>SUBTOTAL(109,Insurance[Difference])</f>
        <v>2000</v>
      </c>
      <c r="F38" s="2"/>
      <c r="G38" s="147"/>
      <c r="H38" s="147"/>
      <c r="I38" s="147"/>
      <c r="J38" s="147"/>
    </row>
    <row r="39" spans="1:10" ht="18" customHeight="1">
      <c r="A39" s="1"/>
      <c r="B39" s="147"/>
      <c r="C39" s="147"/>
      <c r="D39" s="147"/>
      <c r="E39" s="147"/>
      <c r="F39" s="24"/>
      <c r="G39" s="36" t="s">
        <v>62</v>
      </c>
      <c r="H39" s="46" t="s">
        <v>19</v>
      </c>
      <c r="I39" s="25" t="s">
        <v>20</v>
      </c>
      <c r="J39" s="27" t="s">
        <v>21</v>
      </c>
    </row>
    <row r="40" spans="1:10" ht="18" customHeight="1">
      <c r="A40" s="1"/>
      <c r="B40" s="36" t="s">
        <v>63</v>
      </c>
      <c r="C40" s="46" t="s">
        <v>19</v>
      </c>
      <c r="D40" s="25" t="s">
        <v>20</v>
      </c>
      <c r="E40" s="25" t="s">
        <v>21</v>
      </c>
      <c r="F40" s="24"/>
      <c r="G40" s="48" t="s">
        <v>64</v>
      </c>
      <c r="H40" s="92">
        <v>3000</v>
      </c>
      <c r="I40" s="91"/>
      <c r="J40" s="92">
        <f>PresentsAndDonations[[#This Row],[Projected Cost]]-PresentsAndDonations[[#This Row],[Actual Cost]]</f>
        <v>3000</v>
      </c>
    </row>
    <row r="41" spans="1:10" ht="18" customHeight="1">
      <c r="A41" s="1"/>
      <c r="B41" s="28" t="s">
        <v>65</v>
      </c>
      <c r="C41" s="92">
        <v>1500</v>
      </c>
      <c r="D41" s="91">
        <v>2000</v>
      </c>
      <c r="E41" s="91">
        <f>Food[[#This Row],[Projected Cost]]-Food[[#This Row],[Actual Cost]]</f>
        <v>-500</v>
      </c>
      <c r="F41" s="24"/>
      <c r="G41" s="41" t="s">
        <v>66</v>
      </c>
      <c r="H41" s="93">
        <v>3000</v>
      </c>
      <c r="I41" s="85"/>
      <c r="J41" s="93">
        <f>PresentsAndDonations[[#This Row],[Projected Cost]]-PresentsAndDonations[[#This Row],[Actual Cost]]</f>
        <v>3000</v>
      </c>
    </row>
    <row r="42" spans="1:10" ht="18" customHeight="1">
      <c r="A42" s="1"/>
      <c r="B42" s="31" t="s">
        <v>67</v>
      </c>
      <c r="C42" s="93">
        <v>2000</v>
      </c>
      <c r="D42" s="85">
        <v>4000</v>
      </c>
      <c r="E42" s="85">
        <f>Food[[#This Row],[Projected Cost]]-Food[[#This Row],[Actual Cost]]</f>
        <v>-2000</v>
      </c>
      <c r="F42" s="2"/>
      <c r="G42" s="49" t="s">
        <v>68</v>
      </c>
      <c r="H42" s="92"/>
      <c r="I42" s="91"/>
      <c r="J42" s="92">
        <f>PresentsAndDonations[[#This Row],[Projected Cost]]-PresentsAndDonations[[#This Row],[Actual Cost]]</f>
        <v>0</v>
      </c>
    </row>
    <row r="43" spans="1:10" ht="18" customHeight="1">
      <c r="A43" s="1"/>
      <c r="B43" s="32" t="s">
        <v>69</v>
      </c>
      <c r="C43" s="92">
        <v>3000</v>
      </c>
      <c r="D43" s="91">
        <v>4000</v>
      </c>
      <c r="E43" s="91">
        <f>Food[[#This Row],[Projected Cost]]-Food[[#This Row],[Actual Cost]]</f>
        <v>-1000</v>
      </c>
      <c r="F43" s="2"/>
      <c r="G43" s="33" t="s">
        <v>41</v>
      </c>
      <c r="H43" s="117">
        <f>SUBTOTAL(109,PresentsAndDonations[Projected Cost])</f>
        <v>6000</v>
      </c>
      <c r="I43" s="95">
        <f>SUBTOTAL(109,PresentsAndDonations[Actual Cost])</f>
        <v>0</v>
      </c>
      <c r="J43" s="118">
        <f>SUBTOTAL(109,PresentsAndDonations[Difference])</f>
        <v>6000</v>
      </c>
    </row>
    <row r="44" spans="1:10" ht="18" customHeight="1">
      <c r="A44" s="1"/>
      <c r="B44" s="33" t="s">
        <v>41</v>
      </c>
      <c r="C44" s="117">
        <f>SUBTOTAL(109,Food[Projected Cost])</f>
        <v>6500</v>
      </c>
      <c r="D44" s="95">
        <f>SUBTOTAL(109,Food[Actual Cost])</f>
        <v>10000</v>
      </c>
      <c r="E44" s="95">
        <f>SUBTOTAL(109,Food[Difference])</f>
        <v>-3500</v>
      </c>
      <c r="F44" s="2"/>
      <c r="G44" s="147"/>
      <c r="H44" s="147"/>
      <c r="I44" s="147"/>
      <c r="J44" s="147"/>
    </row>
    <row r="45" spans="1:10" ht="18" customHeight="1">
      <c r="A45" s="1"/>
      <c r="B45" s="147"/>
      <c r="C45" s="147"/>
      <c r="D45" s="147"/>
      <c r="E45" s="147"/>
      <c r="F45" s="7"/>
      <c r="G45" s="21" t="s">
        <v>70</v>
      </c>
      <c r="H45" s="22" t="s">
        <v>19</v>
      </c>
      <c r="I45" s="17" t="s">
        <v>20</v>
      </c>
      <c r="J45" s="17" t="s">
        <v>21</v>
      </c>
    </row>
    <row r="46" spans="1:10" ht="18" customHeight="1">
      <c r="A46" s="1"/>
      <c r="B46" s="21" t="s">
        <v>71</v>
      </c>
      <c r="C46" s="17" t="s">
        <v>19</v>
      </c>
      <c r="D46" s="17" t="s">
        <v>20</v>
      </c>
      <c r="E46" s="17" t="s">
        <v>21</v>
      </c>
      <c r="F46" s="7"/>
      <c r="G46" s="47" t="s">
        <v>72</v>
      </c>
      <c r="H46" s="71"/>
      <c r="I46" s="75"/>
      <c r="J46" s="75">
        <f>Legal[[#This Row],[Projected Cost]]-Legal[[#This Row],[Actual Cost]]</f>
        <v>0</v>
      </c>
    </row>
    <row r="47" spans="1:10" ht="18" customHeight="1">
      <c r="A47" s="1"/>
      <c r="B47" s="50" t="s">
        <v>73</v>
      </c>
      <c r="C47" s="75">
        <v>3000</v>
      </c>
      <c r="D47" s="75">
        <v>4000</v>
      </c>
      <c r="E47" s="70">
        <f>Pets[[#This Row],[Projected Cost]]-Pets[[#This Row],[Actual Cost]]</f>
        <v>-1000</v>
      </c>
      <c r="F47" s="7"/>
      <c r="G47" s="52" t="s">
        <v>74</v>
      </c>
      <c r="H47" s="119"/>
      <c r="I47" s="73"/>
      <c r="J47" s="73">
        <f>Legal[[#This Row],[Projected Cost]]-Legal[[#This Row],[Actual Cost]]</f>
        <v>0</v>
      </c>
    </row>
    <row r="48" spans="1:10" ht="18" customHeight="1">
      <c r="A48" s="1"/>
      <c r="B48" s="35" t="s">
        <v>75</v>
      </c>
      <c r="C48" s="73">
        <v>700</v>
      </c>
      <c r="D48" s="73">
        <v>700</v>
      </c>
      <c r="E48" s="73">
        <f>Pets[[#This Row],[Projected Cost]]-Pets[[#This Row],[Actual Cost]]</f>
        <v>0</v>
      </c>
      <c r="F48" s="2"/>
      <c r="G48" s="47" t="s">
        <v>76</v>
      </c>
      <c r="H48" s="71"/>
      <c r="I48" s="75"/>
      <c r="J48" s="79">
        <f>Legal[[#This Row],[Projected Cost]]-Legal[[#This Row],[Actual Cost]]</f>
        <v>0</v>
      </c>
    </row>
    <row r="49" spans="1:10" ht="18" customHeight="1">
      <c r="A49" s="1"/>
      <c r="B49" s="51" t="s">
        <v>40</v>
      </c>
      <c r="C49" s="106">
        <v>1500</v>
      </c>
      <c r="D49" s="75">
        <v>1500</v>
      </c>
      <c r="E49" s="75">
        <f>Pets[[#This Row],[Projected Cost]]-Pets[[#This Row],[Actual Cost]]</f>
        <v>0</v>
      </c>
      <c r="F49" s="2"/>
      <c r="G49" s="53" t="s">
        <v>40</v>
      </c>
      <c r="H49" s="120"/>
      <c r="I49" s="77"/>
      <c r="J49" s="78">
        <f>Legal[[#This Row],[Projected Cost]]-Legal[[#This Row],[Actual Cost]]</f>
        <v>0</v>
      </c>
    </row>
    <row r="50" spans="1:10" ht="18" customHeight="1">
      <c r="A50" s="1"/>
      <c r="B50" s="20" t="s">
        <v>41</v>
      </c>
      <c r="C50" s="115">
        <f>SUBTOTAL(109,Pets[Projected Cost])</f>
        <v>5200</v>
      </c>
      <c r="D50" s="115">
        <f>SUBTOTAL(109,Pets[Actual Cost])</f>
        <v>6200</v>
      </c>
      <c r="E50" s="115">
        <f>SUBTOTAL(109,Pets[Difference])</f>
        <v>-1000</v>
      </c>
      <c r="F50" s="2"/>
      <c r="G50" s="21" t="s">
        <v>41</v>
      </c>
      <c r="H50" s="121">
        <f>SUBTOTAL(109,Legal[Projected Cost])</f>
        <v>0</v>
      </c>
      <c r="I50" s="115">
        <f>SUBTOTAL(109,Legal[Actual Cost])</f>
        <v>0</v>
      </c>
      <c r="J50" s="115">
        <f>SUBTOTAL(109,Legal[Difference])</f>
        <v>0</v>
      </c>
    </row>
    <row r="51" spans="1:10" ht="18" customHeight="1">
      <c r="A51" s="1"/>
      <c r="B51" s="147"/>
      <c r="C51" s="147"/>
      <c r="D51" s="147"/>
      <c r="E51" s="147"/>
      <c r="F51" s="24"/>
      <c r="G51" s="148"/>
      <c r="H51" s="148"/>
      <c r="I51" s="148"/>
      <c r="J51" s="148"/>
    </row>
    <row r="52" spans="1:10" ht="18" customHeight="1">
      <c r="A52" s="1"/>
      <c r="B52" s="55" t="s">
        <v>77</v>
      </c>
      <c r="C52" s="27" t="s">
        <v>19</v>
      </c>
      <c r="D52" s="26" t="s">
        <v>20</v>
      </c>
      <c r="E52" s="27" t="s">
        <v>21</v>
      </c>
      <c r="F52" s="24"/>
    </row>
    <row r="53" spans="1:10" ht="18" customHeight="1">
      <c r="A53" s="1"/>
      <c r="B53" s="32" t="s">
        <v>78</v>
      </c>
      <c r="C53" s="71">
        <v>3200</v>
      </c>
      <c r="D53" s="91">
        <v>3200</v>
      </c>
      <c r="E53" s="91">
        <f>PersonalCare[[#This Row],[Projected Cost]]-PersonalCare[[#This Row],[Actual Cost]]</f>
        <v>0</v>
      </c>
      <c r="F53" s="24"/>
    </row>
    <row r="54" spans="1:10" ht="18" customHeight="1">
      <c r="A54" s="1"/>
      <c r="B54" s="30" t="s">
        <v>79</v>
      </c>
      <c r="C54" s="86">
        <v>1000</v>
      </c>
      <c r="D54" s="91"/>
      <c r="E54" s="91">
        <f>PersonalCare[[#This Row],[Projected Cost]]-PersonalCare[[#This Row],[Actual Cost]]</f>
        <v>1000</v>
      </c>
      <c r="F54" s="24"/>
    </row>
    <row r="55" spans="1:10" ht="18" customHeight="1">
      <c r="A55" s="1"/>
      <c r="B55" s="31" t="s">
        <v>80</v>
      </c>
      <c r="C55" s="103">
        <v>800</v>
      </c>
      <c r="D55" s="85">
        <v>800</v>
      </c>
      <c r="E55" s="103">
        <f>PersonalCare[[#This Row],[Projected Cost]]-PersonalCare[[#This Row],[Actual Cost]]</f>
        <v>0</v>
      </c>
      <c r="F55" s="2"/>
    </row>
    <row r="56" spans="1:10" ht="18" customHeight="1">
      <c r="A56" s="1"/>
      <c r="B56" s="32" t="s">
        <v>81</v>
      </c>
      <c r="C56" s="86">
        <v>100</v>
      </c>
      <c r="D56" s="86">
        <v>100</v>
      </c>
      <c r="E56" s="86">
        <f>PersonalCare[[#This Row],[Projected Cost]]-PersonalCare[[#This Row],[Actual Cost]]</f>
        <v>0</v>
      </c>
      <c r="F56" s="1"/>
    </row>
    <row r="57" spans="1:10" ht="18" customHeight="1">
      <c r="A57" s="1"/>
      <c r="B57" s="31" t="s">
        <v>82</v>
      </c>
      <c r="C57" s="85">
        <v>0</v>
      </c>
      <c r="D57" s="87"/>
      <c r="E57" s="85">
        <f>PersonalCare[[#This Row],[Projected Cost]]-PersonalCare[[#This Row],[Actual Cost]]</f>
        <v>0</v>
      </c>
      <c r="F57" s="1"/>
    </row>
    <row r="58" spans="1:10" ht="18" customHeight="1">
      <c r="A58" s="1"/>
      <c r="B58" s="32" t="s">
        <v>40</v>
      </c>
      <c r="C58" s="71">
        <v>300</v>
      </c>
      <c r="D58" s="97">
        <v>500</v>
      </c>
      <c r="E58" s="91">
        <f>PersonalCare[[#This Row],[Projected Cost]]-PersonalCare[[#This Row],[Actual Cost]]</f>
        <v>-200</v>
      </c>
      <c r="F58" s="1"/>
    </row>
    <row r="59" spans="1:10" ht="18" customHeight="1">
      <c r="A59" s="1"/>
      <c r="B59" s="56" t="s">
        <v>41</v>
      </c>
      <c r="C59" s="118">
        <f>SUBTOTAL(109,PersonalCare[Projected Cost])</f>
        <v>5400</v>
      </c>
      <c r="D59" s="122">
        <f>SUBTOTAL(109,PersonalCare[Actual Cost])</f>
        <v>4600</v>
      </c>
      <c r="E59" s="118">
        <f>SUBTOTAL(109,PersonalCare[Difference])</f>
        <v>800</v>
      </c>
      <c r="F59" s="1"/>
    </row>
    <row r="60" spans="1:10" ht="18" customHeight="1">
      <c r="A60" s="1"/>
      <c r="F60" s="1"/>
    </row>
    <row r="61" spans="1:10" ht="18" customHeight="1">
      <c r="A61" s="1"/>
      <c r="C61" t="s">
        <v>83</v>
      </c>
      <c r="F61" s="1"/>
    </row>
    <row r="62" spans="1:10" ht="18" customHeight="1">
      <c r="A62" s="1"/>
      <c r="F62" s="1"/>
    </row>
    <row r="63" spans="1:10" ht="20.100000000000001" customHeight="1"/>
  </sheetData>
  <mergeCells count="26">
    <mergeCell ref="B22:E22"/>
    <mergeCell ref="B32:E32"/>
    <mergeCell ref="B39:E39"/>
    <mergeCell ref="G21:J21"/>
    <mergeCell ref="G27:J27"/>
    <mergeCell ref="G33:J33"/>
    <mergeCell ref="B45:E45"/>
    <mergeCell ref="G51:J51"/>
    <mergeCell ref="B51:E51"/>
    <mergeCell ref="G38:J38"/>
    <mergeCell ref="G44:J44"/>
    <mergeCell ref="B1:J1"/>
    <mergeCell ref="C5:D5"/>
    <mergeCell ref="C6:D6"/>
    <mergeCell ref="C7:D7"/>
    <mergeCell ref="C8:D8"/>
    <mergeCell ref="B6:B8"/>
    <mergeCell ref="B3:B5"/>
    <mergeCell ref="C3:D3"/>
    <mergeCell ref="C4:D4"/>
    <mergeCell ref="G8:I8"/>
    <mergeCell ref="G5:I5"/>
    <mergeCell ref="H3:I3"/>
    <mergeCell ref="H4:I4"/>
    <mergeCell ref="H6:I6"/>
    <mergeCell ref="H7:I7"/>
  </mergeCells>
  <phoneticPr fontId="2" type="noConversion"/>
  <conditionalFormatting sqref="E53:E59 J40:J43 J35:J37 J29:J32 E11:E21 E24:E31 E34:E38 E41:E44 E47:E50 J11:J20 J23:J26 J46:J50">
    <cfRule type="iconSet" priority="2">
      <iconSet iconSet="3Signs">
        <cfvo type="percent" val="0"/>
        <cfvo type="num" val="-20"/>
        <cfvo type="num" val="0"/>
      </iconSet>
    </cfRule>
  </conditionalFormatting>
  <dataValidations count="47">
    <dataValidation allowBlank="1" showInputMessage="1" showErrorMessage="1" prompt="Create Personal Monthly Budget in this worksheet. Projected and Actual income starts in cell B3. Sample tables for expense categories are in two columns starting in cells B10 and G10" sqref="A1" xr:uid="{00000000-0002-0000-0000-000000000000}"/>
    <dataValidation allowBlank="1" showInputMessage="1" showErrorMessage="1" prompt="Title of this worksheet is in this cell. Continue to cell B3 to enter projected and actual income. Expense and balance summary are auto-calculated starting in cell G3" sqref="B1:J1" xr:uid="{00000000-0002-0000-0000-000001000000}"/>
    <dataValidation allowBlank="1" showInputMessage="1" showErrorMessage="1" prompt="Enter projected Income in cell E3 and Extra projected income in cell E4. Total projected monthly income is auto-calculated in cell E5. Actual Monthly Income label is in cell below" sqref="B3:B5" xr:uid="{00000000-0002-0000-0000-000002000000}"/>
    <dataValidation allowBlank="1" showInputMessage="1" showErrorMessage="1" prompt="Enter actual Income 1 in cell to the right" sqref="C6:D6" xr:uid="{00000000-0002-0000-0000-000003000000}"/>
    <dataValidation allowBlank="1" showInputMessage="1" showErrorMessage="1" prompt="Enter actual Income 1 in this cell" sqref="E4:E6 J3:J8 C11:D18 H11:I18 C24:D30 H23:H25" xr:uid="{00000000-0002-0000-0000-000004000000}"/>
    <dataValidation allowBlank="1" showInputMessage="1" showErrorMessage="1" prompt="Enter actual Extra Income in cell to the right" sqref="C7:D7" xr:uid="{00000000-0002-0000-0000-000005000000}"/>
    <dataValidation allowBlank="1" showInputMessage="1" showErrorMessage="1" prompt="Enter actual Extra Income in this cell" sqref="E7" xr:uid="{00000000-0002-0000-0000-000006000000}"/>
    <dataValidation allowBlank="1" showInputMessage="1" showErrorMessage="1" prompt="Total actual monthly income is auto-calculated in cell to the right" sqref="C8:D8" xr:uid="{00000000-0002-0000-0000-000007000000}"/>
    <dataValidation allowBlank="1" showInputMessage="1" showErrorMessage="1" prompt="Enter actual Income in cell E6 and Extra actual income in cell E7. Total actual monthly income is auto-calculated in cell E8. Income summary is auto-calculated starting in cell G3" sqref="B6:B8" xr:uid="{00000000-0002-0000-0000-000009000000}"/>
    <dataValidation allowBlank="1" showInputMessage="1" showErrorMessage="1" prompt="Total actual monthly income is auto-calculated in this cell" sqref="E8" xr:uid="{00000000-0002-0000-0000-00000A000000}"/>
    <dataValidation allowBlank="1" showInputMessage="1" showErrorMessage="1" prompt="Projected Balance is auto-calculated in cell J6" sqref="G6" xr:uid="{00000000-0002-0000-0000-00000B000000}"/>
    <dataValidation allowBlank="1" showInputMessage="1" showErrorMessage="1" prompt="Sample Housing expenses are in this column under this heading" sqref="B10" xr:uid="{00000000-0002-0000-0000-00000C000000}"/>
    <dataValidation allowBlank="1" showInputMessage="1" showErrorMessage="1" prompt="Enter Projected Cost in this column under this heading" sqref="C10 H45 C52 H10 H22 H28 H34 H39 C23 C33 C40 C46" xr:uid="{00000000-0002-0000-0000-00000D000000}"/>
    <dataValidation allowBlank="1" showInputMessage="1" showErrorMessage="1" prompt="Enter Actual Cost in this column under this heading" sqref="D10 D23 D52 I10 I22 I28 I34 I39 I45 D33 D40 D46" xr:uid="{00000000-0002-0000-0000-00000E000000}"/>
    <dataValidation allowBlank="1" showInputMessage="1" showErrorMessage="1" prompt="Sample Transport expenses are in this column under this heading" sqref="B23" xr:uid="{00000000-0002-0000-0000-00000F000000}"/>
    <dataValidation allowBlank="1" showInputMessage="1" showErrorMessage="1" prompt="Enter details in Personal Care table starting below" sqref="B51:E51" xr:uid="{00000000-0002-0000-0000-000010000000}"/>
    <dataValidation allowBlank="1" showInputMessage="1" showErrorMessage="1" prompt="Enter details in Transport table starting below" sqref="B22:E22" xr:uid="{00000000-0002-0000-0000-000011000000}"/>
    <dataValidation allowBlank="1" showInputMessage="1" showErrorMessage="1" prompt="Sample Personal Care expenses are in this column under this heading" sqref="B52" xr:uid="{00000000-0002-0000-0000-000012000000}"/>
    <dataValidation allowBlank="1" showInputMessage="1" showErrorMessage="1" prompt="Sample Entertainment expenses are in this column under this heading" sqref="G10" xr:uid="{00000000-0002-0000-0000-000013000000}"/>
    <dataValidation allowBlank="1" showInputMessage="1" showErrorMessage="1" prompt="Enter details in Loans table starting below" sqref="G21:J21" xr:uid="{00000000-0002-0000-0000-000014000000}"/>
    <dataValidation allowBlank="1" showInputMessage="1" showErrorMessage="1" prompt="Sample Loan expenses are in this column under this heading" sqref="G22" xr:uid="{00000000-0002-0000-0000-000015000000}"/>
    <dataValidation allowBlank="1" showInputMessage="1" showErrorMessage="1" prompt="Enter details in Taxes table starting below" sqref="G27:J27" xr:uid="{00000000-0002-0000-0000-000016000000}"/>
    <dataValidation allowBlank="1" showInputMessage="1" showErrorMessage="1" prompt="Sample Tax Expenses are in this column under this heading" sqref="G28" xr:uid="{00000000-0002-0000-0000-000017000000}"/>
    <dataValidation allowBlank="1" showInputMessage="1" showErrorMessage="1" prompt="Enter details in Savings or Investments table starting below" sqref="G33:J33" xr:uid="{00000000-0002-0000-0000-000018000000}"/>
    <dataValidation allowBlank="1" showInputMessage="1" showErrorMessage="1" prompt="Sample Savings or Investment Expenses are in this column under this heading" sqref="G34" xr:uid="{00000000-0002-0000-0000-000019000000}"/>
    <dataValidation allowBlank="1" showInputMessage="1" showErrorMessage="1" prompt="Enter details in Presents and Donations table starting below" sqref="G38:J38" xr:uid="{00000000-0002-0000-0000-00001A000000}"/>
    <dataValidation allowBlank="1" showInputMessage="1" showErrorMessage="1" prompt="Sample Presents and Donation expenses are in this column under this heading" sqref="G39" xr:uid="{00000000-0002-0000-0000-00001B000000}"/>
    <dataValidation allowBlank="1" showInputMessage="1" showErrorMessage="1" prompt="Enter details in Legal table starting below" sqref="G44:J44" xr:uid="{00000000-0002-0000-0000-00001C000000}"/>
    <dataValidation allowBlank="1" showInputMessage="1" showErrorMessage="1" prompt="Sample Legal Expenses are in this column under this heading" sqref="G45" xr:uid="{00000000-0002-0000-0000-00001D000000}"/>
    <dataValidation allowBlank="1" showInputMessage="1" showErrorMessage="1" prompt="Total Projected Cost is auto-calculated in cell J57, Total Actual Cost in cell J59 and Difference in cell J61" sqref="G51:J51" xr:uid="{00000000-0002-0000-0000-00001E000000}"/>
    <dataValidation allowBlank="1" showInputMessage="1" showErrorMessage="1" prompt="Sample Insurance expenses are in this column under this heading" sqref="B33" xr:uid="{00000000-0002-0000-0000-00001F000000}"/>
    <dataValidation allowBlank="1" showInputMessage="1" showErrorMessage="1" prompt="Sample Food expenses are in this column under this heading" sqref="B40" xr:uid="{00000000-0002-0000-0000-000020000000}"/>
    <dataValidation allowBlank="1" showInputMessage="1" showErrorMessage="1" prompt="Modify or enter Pets items in this column under this heading" sqref="B46" xr:uid="{00000000-0002-0000-0000-000021000000}"/>
    <dataValidation allowBlank="1" showInputMessage="1" showErrorMessage="1" prompt="Enter details in Insurance table starting below" sqref="B32:E32" xr:uid="{00000000-0002-0000-0000-000022000000}"/>
    <dataValidation allowBlank="1" showInputMessage="1" showErrorMessage="1" prompt="Enter details in Food table starting below" sqref="B39:E39" xr:uid="{00000000-0002-0000-0000-000023000000}"/>
    <dataValidation allowBlank="1" showInputMessage="1" showErrorMessage="1" prompt="Enter details in Pets table starting below" sqref="B45:E45" xr:uid="{00000000-0002-0000-0000-000024000000}"/>
    <dataValidation allowBlank="1" showInputMessage="1" showErrorMessage="1" prompt="Enter details in Entertainment table starting below" sqref="G9" xr:uid="{00000000-0002-0000-0000-000025000000}"/>
    <dataValidation allowBlank="1" showInputMessage="1" showErrorMessage="1" prompt="Difference is auto-calculated in this column under this heading" sqref="E10 J10 E23 J22 E33 J28 E40 E46 J45 J39 J34 E52" xr:uid="{00000000-0002-0000-0000-000026000000}"/>
    <dataValidation allowBlank="1" showInputMessage="1" showErrorMessage="1" prompt="Total projected monthly income is auto-calculated in cell to the right" sqref="C5:D5" xr:uid="{00000000-0002-0000-0000-000027000000}"/>
    <dataValidation allowBlank="1" showInputMessage="1" showErrorMessage="1" prompt="Enter projected Income 1 in cell to the right" sqref="C3:D3" xr:uid="{00000000-0002-0000-0000-000028000000}"/>
    <dataValidation allowBlank="1" showInputMessage="1" showErrorMessage="1" prompt="Enter projected Extra income in cell to the right" sqref="C4:D4" xr:uid="{00000000-0002-0000-0000-000029000000}"/>
    <dataValidation allowBlank="1" showInputMessage="1" showErrorMessage="1" prompt="Enter projected Income 1 in this cell" sqref="E3" xr:uid="{00000000-0002-0000-0000-00002A000000}"/>
    <dataValidation allowBlank="1" showInputMessage="1" showErrorMessage="1" prompt="Actual Balance is auto-calculated in cell J7" sqref="G7" xr:uid="{00000000-0002-0000-0000-00002C000000}"/>
    <dataValidation allowBlank="1" showInputMessage="1" showErrorMessage="1" prompt="Total Projected Expense is auto-calculated in cell J3" sqref="G3" xr:uid="{00000000-0002-0000-0000-000030000000}"/>
    <dataValidation allowBlank="1" showInputMessage="1" showErrorMessage="1" prompt="Total Actual Expense is auto-calculated in cell J4" sqref="G4" xr:uid="{00000000-0002-0000-0000-000031000000}"/>
    <dataValidation allowBlank="1" showInputMessage="1" showErrorMessage="1" prompt="Total Expense Difference is auto-calculated in cell to the right" sqref="G5:I5" xr:uid="{00000000-0002-0000-0000-000032000000}"/>
    <dataValidation allowBlank="1" showInputMessage="1" showErrorMessage="1" prompt="Difference in the projected versus actual balance is auto-calculated in cell to the right" sqref="G8:I8" xr:uid="{00000000-0002-0000-0000-000033000000}"/>
  </dataValidations>
  <printOptions horizontalCentered="1"/>
  <pageMargins left="0.5" right="0.5" top="0.5" bottom="0.5" header="0.5" footer="0.5"/>
  <pageSetup paperSize="9" orientation="portrait" horizontalDpi="4294967292" r:id="rId1"/>
  <headerFooter differentFirst="1" alignWithMargins="0">
    <oddFooter>Page &amp;P of &amp;N</oddFooter>
  </headerFooter>
  <ignoredErrors>
    <ignoredError sqref="E25:E30 E15:E20 J12:J19 J25 E34:E37 J29 J35:J36 E41:E43 E47:E48 J40:J42 J46:J49 E53 J23 J24 J30:J31 E49 E54:E58" emptyCellReference="1"/>
  </ignoredErrors>
  <tableParts count="12">
    <tablePart r:id="rId2"/>
    <tablePart r:id="rId3"/>
    <tablePart r:id="rId4"/>
    <tablePart r:id="rId5"/>
    <tablePart r:id="rId6"/>
    <tablePart r:id="rId7"/>
    <tablePart r:id="rId8"/>
    <tablePart r:id="rId9"/>
    <tablePart r:id="rId10"/>
    <tablePart r:id="rId11"/>
    <tablePart r:id="rId12"/>
    <tablePart r:id="rId1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EE8B46-F1D6-45B7-9D39-CBC1B4E08A75}">
  <dimension ref="A1:I59"/>
  <sheetViews>
    <sheetView workbookViewId="0">
      <selection activeCell="F4" sqref="F4"/>
    </sheetView>
  </sheetViews>
  <sheetFormatPr defaultRowHeight="12.75"/>
  <cols>
    <col min="1" max="1" width="34.42578125" customWidth="1"/>
    <col min="2" max="2" width="22.140625" customWidth="1"/>
    <col min="3" max="3" width="25.5703125" customWidth="1"/>
    <col min="4" max="4" width="11.85546875" customWidth="1"/>
    <col min="6" max="6" width="29.7109375" customWidth="1"/>
    <col min="7" max="7" width="21.28515625" customWidth="1"/>
    <col min="8" max="8" width="16.140625" customWidth="1"/>
    <col min="9" max="9" width="15" customWidth="1"/>
  </cols>
  <sheetData>
    <row r="1" spans="1:9" ht="37.5">
      <c r="A1" s="123" t="s">
        <v>0</v>
      </c>
      <c r="B1" s="123"/>
      <c r="C1" s="123"/>
      <c r="D1" s="123"/>
      <c r="E1" s="123"/>
      <c r="F1" s="123"/>
      <c r="G1" s="123"/>
      <c r="H1" s="123"/>
      <c r="I1" s="123"/>
    </row>
    <row r="2" spans="1:9">
      <c r="A2" s="5"/>
      <c r="B2" s="4"/>
      <c r="C2" s="4"/>
      <c r="D2" s="4"/>
      <c r="E2" s="4"/>
      <c r="F2" s="4"/>
      <c r="G2" s="4"/>
      <c r="H2" s="4"/>
      <c r="I2" s="4"/>
    </row>
    <row r="3" spans="1:9">
      <c r="A3" s="135" t="s">
        <v>84</v>
      </c>
      <c r="B3" s="137" t="s">
        <v>2</v>
      </c>
      <c r="C3" s="138"/>
      <c r="D3" s="66">
        <v>0</v>
      </c>
      <c r="E3" s="3"/>
      <c r="F3" s="62" t="s">
        <v>3</v>
      </c>
      <c r="G3" s="143" t="s">
        <v>4</v>
      </c>
      <c r="H3" s="144"/>
      <c r="I3" s="67">
        <v>0</v>
      </c>
    </row>
    <row r="4" spans="1:9">
      <c r="A4" s="133"/>
      <c r="B4" s="139" t="s">
        <v>5</v>
      </c>
      <c r="C4" s="140"/>
      <c r="D4" s="67">
        <v>0</v>
      </c>
      <c r="E4" s="3"/>
      <c r="F4" s="63" t="s">
        <v>6</v>
      </c>
      <c r="G4" s="145" t="s">
        <v>7</v>
      </c>
      <c r="H4" s="146"/>
      <c r="I4" s="67">
        <v>0</v>
      </c>
    </row>
    <row r="5" spans="1:9">
      <c r="A5" s="136"/>
      <c r="B5" s="124" t="s">
        <v>8</v>
      </c>
      <c r="C5" s="125"/>
      <c r="D5" s="67">
        <v>0</v>
      </c>
      <c r="E5" s="3"/>
      <c r="F5" s="141" t="s">
        <v>9</v>
      </c>
      <c r="G5" s="141"/>
      <c r="H5" s="142"/>
      <c r="I5" s="67">
        <v>0</v>
      </c>
    </row>
    <row r="6" spans="1:9">
      <c r="A6" s="132" t="s">
        <v>85</v>
      </c>
      <c r="B6" s="126" t="s">
        <v>11</v>
      </c>
      <c r="C6" s="127"/>
      <c r="D6" s="67">
        <v>0</v>
      </c>
      <c r="E6" s="3"/>
      <c r="F6" s="64" t="s">
        <v>12</v>
      </c>
      <c r="G6" s="143" t="s">
        <v>13</v>
      </c>
      <c r="H6" s="144"/>
      <c r="I6" s="67">
        <v>0</v>
      </c>
    </row>
    <row r="7" spans="1:9">
      <c r="A7" s="133"/>
      <c r="B7" s="128" t="s">
        <v>14</v>
      </c>
      <c r="C7" s="129"/>
      <c r="D7" s="68">
        <v>0</v>
      </c>
      <c r="E7" s="3"/>
      <c r="F7" s="65" t="s">
        <v>15</v>
      </c>
      <c r="G7" s="145" t="s">
        <v>16</v>
      </c>
      <c r="H7" s="146"/>
      <c r="I7" s="67">
        <v>0</v>
      </c>
    </row>
    <row r="8" spans="1:9">
      <c r="A8" s="134"/>
      <c r="B8" s="130" t="s">
        <v>8</v>
      </c>
      <c r="C8" s="131"/>
      <c r="D8" s="69">
        <f>SUM(D6:D7)</f>
        <v>0</v>
      </c>
      <c r="E8" s="3"/>
      <c r="F8" s="141" t="s">
        <v>17</v>
      </c>
      <c r="G8" s="141"/>
      <c r="H8" s="142"/>
      <c r="I8" s="67">
        <v>0</v>
      </c>
    </row>
    <row r="9" spans="1:9">
      <c r="A9" s="54"/>
      <c r="B9" s="54"/>
      <c r="C9" s="54"/>
      <c r="D9" s="58"/>
      <c r="E9" s="3"/>
      <c r="F9" s="59"/>
      <c r="G9" s="59"/>
      <c r="H9" s="59"/>
      <c r="I9" s="57"/>
    </row>
    <row r="10" spans="1:9">
      <c r="A10" s="8" t="s">
        <v>18</v>
      </c>
      <c r="B10" s="11" t="s">
        <v>19</v>
      </c>
      <c r="C10" s="11" t="s">
        <v>20</v>
      </c>
      <c r="D10" s="12" t="s">
        <v>21</v>
      </c>
      <c r="E10" s="13"/>
      <c r="F10" s="9" t="s">
        <v>22</v>
      </c>
      <c r="G10" s="25" t="s">
        <v>19</v>
      </c>
      <c r="H10" s="26" t="s">
        <v>20</v>
      </c>
      <c r="I10" s="27" t="s">
        <v>21</v>
      </c>
    </row>
    <row r="11" spans="1:9">
      <c r="A11" s="34" t="s">
        <v>23</v>
      </c>
      <c r="B11" s="67">
        <v>0</v>
      </c>
      <c r="C11" s="67">
        <v>0</v>
      </c>
      <c r="D11" s="72">
        <f>Housing14[[#This Row],[Projected Cost]]-Housing14[[#This Row],[Actual Cost]]</f>
        <v>0</v>
      </c>
      <c r="E11" s="7"/>
      <c r="F11" s="28" t="s">
        <v>24</v>
      </c>
      <c r="G11" s="67">
        <v>0</v>
      </c>
      <c r="H11" s="67">
        <v>0</v>
      </c>
      <c r="I11" s="84">
        <f>Entertainment25[[#This Row],[Projected Cost]]-Entertainment25[[#This Row],[Actual Cost]]</f>
        <v>0</v>
      </c>
    </row>
    <row r="12" spans="1:9">
      <c r="A12" s="35" t="s">
        <v>25</v>
      </c>
      <c r="B12" s="67">
        <v>0</v>
      </c>
      <c r="C12" s="67">
        <v>0</v>
      </c>
      <c r="D12" s="73">
        <f>Housing14[[#This Row],[Projected Cost]]-Housing14[[#This Row],[Actual Cost]]</f>
        <v>0</v>
      </c>
      <c r="E12" s="2"/>
      <c r="F12" s="29" t="s">
        <v>86</v>
      </c>
      <c r="G12" s="67">
        <v>0</v>
      </c>
      <c r="H12" s="67">
        <v>0</v>
      </c>
      <c r="I12" s="85">
        <f>Entertainment25[[#This Row],[Projected Cost]]-Entertainment25[[#This Row],[Actual Cost]]</f>
        <v>0</v>
      </c>
    </row>
    <row r="13" spans="1:9">
      <c r="A13" s="34" t="s">
        <v>27</v>
      </c>
      <c r="B13" s="67">
        <v>0</v>
      </c>
      <c r="C13" s="67">
        <v>0</v>
      </c>
      <c r="D13" s="75">
        <f>Housing14[[#This Row],[Projected Cost]]-Housing14[[#This Row],[Actual Cost]]</f>
        <v>0</v>
      </c>
      <c r="E13" s="2"/>
      <c r="F13" s="30" t="s">
        <v>87</v>
      </c>
      <c r="G13" s="67">
        <v>0</v>
      </c>
      <c r="H13" s="67">
        <v>0</v>
      </c>
      <c r="I13" s="86">
        <f>Entertainment25[[#This Row],[Projected Cost]]-Entertainment25[[#This Row],[Actual Cost]]</f>
        <v>0</v>
      </c>
    </row>
    <row r="14" spans="1:9">
      <c r="A14" s="35" t="s">
        <v>29</v>
      </c>
      <c r="B14" s="67">
        <v>0</v>
      </c>
      <c r="C14" s="67">
        <v>0</v>
      </c>
      <c r="D14" s="73">
        <f>Housing14[[#This Row],[Projected Cost]]-Housing14[[#This Row],[Actual Cost]]</f>
        <v>0</v>
      </c>
      <c r="E14" s="2"/>
      <c r="F14" s="31" t="s">
        <v>30</v>
      </c>
      <c r="G14" s="67">
        <v>0</v>
      </c>
      <c r="H14" s="67">
        <v>0</v>
      </c>
      <c r="I14" s="85">
        <f>Entertainment25[[#This Row],[Projected Cost]]-Entertainment25[[#This Row],[Actual Cost]]</f>
        <v>0</v>
      </c>
    </row>
    <row r="15" spans="1:9">
      <c r="A15" s="34" t="s">
        <v>31</v>
      </c>
      <c r="B15" s="67">
        <v>0</v>
      </c>
      <c r="C15" s="67">
        <v>0</v>
      </c>
      <c r="D15" s="75">
        <f>Housing14[[#This Row],[Projected Cost]]-Housing14[[#This Row],[Actual Cost]]</f>
        <v>0</v>
      </c>
      <c r="E15" s="2"/>
      <c r="F15" s="28" t="s">
        <v>32</v>
      </c>
      <c r="G15" s="67">
        <v>0</v>
      </c>
      <c r="H15" s="67">
        <v>0</v>
      </c>
      <c r="I15" s="88">
        <f>Entertainment25[[#This Row],[Projected Cost]]-Entertainment25[[#This Row],[Actual Cost]]</f>
        <v>0</v>
      </c>
    </row>
    <row r="16" spans="1:9">
      <c r="A16" s="35" t="s">
        <v>33</v>
      </c>
      <c r="B16" s="67">
        <v>0</v>
      </c>
      <c r="C16" s="67">
        <v>0</v>
      </c>
      <c r="D16" s="73">
        <f>Housing14[[#This Row],[Projected Cost]]-Housing14[[#This Row],[Actual Cost]]</f>
        <v>0</v>
      </c>
      <c r="E16" s="2"/>
      <c r="F16" s="31" t="s">
        <v>34</v>
      </c>
      <c r="G16" s="67">
        <v>0</v>
      </c>
      <c r="H16" s="67">
        <v>0</v>
      </c>
      <c r="I16" s="90">
        <f>Entertainment25[[#This Row],[Projected Cost]]-Entertainment25[[#This Row],[Actual Cost]]</f>
        <v>0</v>
      </c>
    </row>
    <row r="17" spans="1:9">
      <c r="A17" s="34" t="s">
        <v>35</v>
      </c>
      <c r="B17" s="67">
        <v>0</v>
      </c>
      <c r="C17" s="67">
        <v>0</v>
      </c>
      <c r="D17" s="74">
        <f>Housing14[[#This Row],[Projected Cost]]-Housing14[[#This Row],[Actual Cost]]</f>
        <v>0</v>
      </c>
      <c r="E17" s="2"/>
      <c r="F17" s="32" t="s">
        <v>40</v>
      </c>
      <c r="G17" s="67">
        <v>0</v>
      </c>
      <c r="H17" s="67">
        <v>0</v>
      </c>
      <c r="I17" s="92">
        <f>Entertainment25[[#This Row],[Projected Cost]]-Entertainment25[[#This Row],[Actual Cost]]</f>
        <v>0</v>
      </c>
    </row>
    <row r="18" spans="1:9">
      <c r="A18" s="35" t="s">
        <v>37</v>
      </c>
      <c r="B18" s="67">
        <v>0</v>
      </c>
      <c r="C18" s="67">
        <v>0</v>
      </c>
      <c r="D18" s="73">
        <f>Housing14[[#This Row],[Projected Cost]]-Housing14[[#This Row],[Actual Cost]]</f>
        <v>0</v>
      </c>
      <c r="E18" s="2"/>
      <c r="F18" s="31" t="s">
        <v>40</v>
      </c>
      <c r="G18" s="67">
        <v>0</v>
      </c>
      <c r="H18" s="67">
        <v>0</v>
      </c>
      <c r="I18" s="93">
        <f>Entertainment25[[#This Row],[Projected Cost]]-Entertainment25[[#This Row],[Actual Cost]]</f>
        <v>0</v>
      </c>
    </row>
    <row r="19" spans="1:9">
      <c r="A19" s="61" t="s">
        <v>39</v>
      </c>
      <c r="B19" s="73">
        <v>0</v>
      </c>
      <c r="C19" s="73">
        <v>0</v>
      </c>
      <c r="D19" s="74">
        <f>Housing14[[#This Row],[Projected Cost]]-Housing14[[#This Row],[Actual Cost]]</f>
        <v>0</v>
      </c>
      <c r="E19" s="2"/>
      <c r="F19" s="32" t="s">
        <v>40</v>
      </c>
      <c r="G19" s="91"/>
      <c r="H19" s="91"/>
      <c r="I19" s="92">
        <f>Entertainment25[[#This Row],[Projected Cost]]-Entertainment25[[#This Row],[Actual Cost]]</f>
        <v>0</v>
      </c>
    </row>
    <row r="20" spans="1:9">
      <c r="A20" s="60" t="s">
        <v>5</v>
      </c>
      <c r="B20" s="73">
        <v>0</v>
      </c>
      <c r="C20" s="73">
        <v>0</v>
      </c>
      <c r="D20" s="80">
        <f>Housing14[[#This Row],[Projected Cost]]-Housing14[[#This Row],[Actual Cost]]</f>
        <v>0</v>
      </c>
      <c r="E20" s="2"/>
      <c r="F20" s="33" t="s">
        <v>41</v>
      </c>
      <c r="G20" s="94">
        <f>SUBTOTAL(109,Entertainment25[Projected Cost])</f>
        <v>0</v>
      </c>
      <c r="H20" s="95">
        <f>SUBTOTAL(109,Entertainment25[Actual Cost])</f>
        <v>0</v>
      </c>
      <c r="I20" s="96">
        <f>SUBTOTAL(109,Entertainment25[Difference])</f>
        <v>0</v>
      </c>
    </row>
    <row r="21" spans="1:9">
      <c r="A21" s="20" t="s">
        <v>41</v>
      </c>
      <c r="B21" s="81">
        <f>SUBTOTAL(109,Housing14[Projected Cost])</f>
        <v>0</v>
      </c>
      <c r="C21" s="82">
        <f>SUBTOTAL(109,Housing14[Actual Cost])</f>
        <v>0</v>
      </c>
      <c r="D21" s="83">
        <f>SUBTOTAL(109,Housing14[Difference])</f>
        <v>0</v>
      </c>
      <c r="E21" s="2"/>
      <c r="F21" s="150"/>
      <c r="G21" s="150"/>
      <c r="H21" s="150"/>
      <c r="I21" s="150"/>
    </row>
    <row r="22" spans="1:9">
      <c r="A22" s="149"/>
      <c r="B22" s="149"/>
      <c r="C22" s="149"/>
      <c r="D22" s="149"/>
      <c r="E22" s="2"/>
      <c r="F22" s="10" t="s">
        <v>42</v>
      </c>
      <c r="G22" s="19" t="s">
        <v>19</v>
      </c>
      <c r="H22" s="19" t="s">
        <v>20</v>
      </c>
      <c r="I22" s="18" t="s">
        <v>21</v>
      </c>
    </row>
    <row r="23" spans="1:9">
      <c r="A23" s="36" t="s">
        <v>43</v>
      </c>
      <c r="B23" s="25" t="s">
        <v>19</v>
      </c>
      <c r="C23" s="26" t="s">
        <v>20</v>
      </c>
      <c r="D23" s="26" t="s">
        <v>21</v>
      </c>
      <c r="E23" s="2"/>
      <c r="F23" s="34" t="s">
        <v>44</v>
      </c>
      <c r="G23" s="67">
        <v>0</v>
      </c>
      <c r="H23" s="75"/>
      <c r="I23" s="98">
        <f>Loans22[[#This Row],[Projected Cost]]-Loans22[[#This Row],[Actual Cost]]</f>
        <v>0</v>
      </c>
    </row>
    <row r="24" spans="1:9">
      <c r="A24" s="28" t="s">
        <v>45</v>
      </c>
      <c r="B24" s="67">
        <v>0</v>
      </c>
      <c r="C24" s="67">
        <v>0</v>
      </c>
      <c r="D24" s="84">
        <f>Transport21[[#This Row],[Projected Cost]]-Transport21[[#This Row],[Actual Cost]]</f>
        <v>0</v>
      </c>
      <c r="E24" s="2"/>
      <c r="F24" s="39" t="s">
        <v>46</v>
      </c>
      <c r="G24" s="67">
        <v>0</v>
      </c>
      <c r="H24" s="74"/>
      <c r="I24" s="99">
        <f>Loans22[[#This Row],[Projected Cost]]-Loans22[[#This Row],[Actual Cost]]</f>
        <v>0</v>
      </c>
    </row>
    <row r="25" spans="1:9">
      <c r="A25" s="31" t="s">
        <v>47</v>
      </c>
      <c r="B25" s="67">
        <v>0</v>
      </c>
      <c r="C25" s="67">
        <v>0</v>
      </c>
      <c r="D25" s="87">
        <f>Transport21[[#This Row],[Projected Cost]]-Transport21[[#This Row],[Actual Cost]]</f>
        <v>0</v>
      </c>
      <c r="E25" s="2"/>
      <c r="F25" s="40" t="s">
        <v>48</v>
      </c>
      <c r="G25" s="67">
        <v>0</v>
      </c>
      <c r="H25" s="78"/>
      <c r="I25" s="100">
        <f>Loans22[[#This Row],[Projected Cost]]-Loans22[[#This Row],[Actual Cost]]</f>
        <v>0</v>
      </c>
    </row>
    <row r="26" spans="1:9">
      <c r="A26" s="32" t="s">
        <v>49</v>
      </c>
      <c r="B26" s="67">
        <v>0</v>
      </c>
      <c r="C26" s="67">
        <v>0</v>
      </c>
      <c r="D26" s="86">
        <f>Transport21[[#This Row],[Projected Cost]]-Transport21[[#This Row],[Actual Cost]]</f>
        <v>0</v>
      </c>
      <c r="E26" s="2"/>
      <c r="F26" s="10" t="s">
        <v>41</v>
      </c>
      <c r="G26" s="81">
        <f>SUBTOTAL(109,Loans22[Projected Cost])</f>
        <v>0</v>
      </c>
      <c r="H26" s="101">
        <f>SUBTOTAL(109,Loans22[Actual Cost])</f>
        <v>0</v>
      </c>
      <c r="I26" s="102">
        <f>SUBTOTAL(109,Loans22[Difference])</f>
        <v>0</v>
      </c>
    </row>
    <row r="27" spans="1:9">
      <c r="A27" s="31" t="s">
        <v>50</v>
      </c>
      <c r="B27" s="67">
        <v>0</v>
      </c>
      <c r="C27" s="67">
        <v>0</v>
      </c>
      <c r="D27" s="89">
        <f>Transport21[[#This Row],[Projected Cost]]-Transport21[[#This Row],[Actual Cost]]</f>
        <v>0</v>
      </c>
      <c r="E27" s="2"/>
      <c r="F27" s="147"/>
      <c r="G27" s="147"/>
      <c r="H27" s="147"/>
      <c r="I27" s="147"/>
    </row>
    <row r="28" spans="1:9">
      <c r="A28" s="37" t="s">
        <v>51</v>
      </c>
      <c r="B28" s="67">
        <v>0</v>
      </c>
      <c r="C28" s="67">
        <v>0</v>
      </c>
      <c r="D28" s="86">
        <f>Transport21[[#This Row],[Projected Cost]]-Transport21[[#This Row],[Actual Cost]]</f>
        <v>0</v>
      </c>
      <c r="E28" s="2"/>
      <c r="F28" s="36" t="s">
        <v>52</v>
      </c>
      <c r="G28" s="25" t="s">
        <v>19</v>
      </c>
      <c r="H28" s="25" t="s">
        <v>20</v>
      </c>
      <c r="I28" s="25" t="s">
        <v>21</v>
      </c>
    </row>
    <row r="29" spans="1:9">
      <c r="A29" s="38" t="s">
        <v>53</v>
      </c>
      <c r="B29" s="67">
        <v>0</v>
      </c>
      <c r="C29" s="67">
        <v>0</v>
      </c>
      <c r="D29" s="89">
        <f>Transport21[[#This Row],[Projected Cost]]-Transport21[[#This Row],[Actual Cost]]</f>
        <v>0</v>
      </c>
      <c r="E29" s="2"/>
      <c r="F29" s="28" t="s">
        <v>54</v>
      </c>
      <c r="G29" s="91"/>
      <c r="H29" s="91"/>
      <c r="I29" s="91">
        <f>Taxes20[[#This Row],[Projected Cost]]-Taxes20[[#This Row],[Actual Cost]]</f>
        <v>0</v>
      </c>
    </row>
    <row r="30" spans="1:9">
      <c r="A30" s="32" t="s">
        <v>40</v>
      </c>
      <c r="B30" s="67">
        <v>0</v>
      </c>
      <c r="C30" s="67">
        <v>0</v>
      </c>
      <c r="D30" s="91">
        <f>Transport21[[#This Row],[Projected Cost]]-Transport21[[#This Row],[Actual Cost]]</f>
        <v>0</v>
      </c>
      <c r="E30" s="2"/>
      <c r="F30" s="37" t="s">
        <v>55</v>
      </c>
      <c r="G30" s="86"/>
      <c r="H30" s="97"/>
      <c r="I30" s="97">
        <f>Taxes20[[#This Row],[Projected Cost]]-Taxes20[[#This Row],[Actual Cost]]</f>
        <v>0</v>
      </c>
    </row>
    <row r="31" spans="1:9">
      <c r="A31" s="33" t="s">
        <v>41</v>
      </c>
      <c r="B31" s="95">
        <f>SUBTOTAL(109,Transport21[Projected Cost])</f>
        <v>0</v>
      </c>
      <c r="C31" s="95">
        <f>SUBTOTAL(109,Transport21[Actual Cost])</f>
        <v>0</v>
      </c>
      <c r="D31" s="95">
        <f>SUBTOTAL(109,Transport21[Difference])</f>
        <v>0</v>
      </c>
      <c r="E31" s="7"/>
      <c r="F31" s="41" t="s">
        <v>40</v>
      </c>
      <c r="G31" s="103"/>
      <c r="H31" s="103"/>
      <c r="I31" s="103">
        <f>Taxes20[[#This Row],[Projected Cost]]-Taxes20[[#This Row],[Actual Cost]]</f>
        <v>0</v>
      </c>
    </row>
    <row r="32" spans="1:9">
      <c r="A32" s="147"/>
      <c r="B32" s="147"/>
      <c r="C32" s="147"/>
      <c r="D32" s="147"/>
      <c r="E32" s="7"/>
      <c r="F32" s="33" t="s">
        <v>41</v>
      </c>
      <c r="G32" s="95">
        <f>SUBTOTAL(109,Taxes20[Projected Cost])</f>
        <v>0</v>
      </c>
      <c r="H32" s="95">
        <f>SUBTOTAL(109,Taxes20[Actual Cost])</f>
        <v>0</v>
      </c>
      <c r="I32" s="95">
        <f>SUBTOTAL(109,Taxes20[Difference])</f>
        <v>0</v>
      </c>
    </row>
    <row r="33" spans="1:9">
      <c r="A33" s="10" t="s">
        <v>56</v>
      </c>
      <c r="B33" s="17" t="s">
        <v>19</v>
      </c>
      <c r="C33" s="16" t="s">
        <v>20</v>
      </c>
      <c r="D33" s="15" t="s">
        <v>21</v>
      </c>
      <c r="E33" s="7"/>
      <c r="F33" s="147"/>
      <c r="G33" s="147"/>
      <c r="H33" s="147"/>
      <c r="I33" s="147"/>
    </row>
    <row r="34" spans="1:9">
      <c r="A34" s="42" t="s">
        <v>57</v>
      </c>
      <c r="B34" s="98"/>
      <c r="C34" s="111"/>
      <c r="D34" s="70">
        <f>Insurance15[[#This Row],[Projected Cost]]-Insurance15[[#This Row],[Actual Cost]]</f>
        <v>0</v>
      </c>
      <c r="E34" s="7"/>
      <c r="F34" s="21" t="s">
        <v>58</v>
      </c>
      <c r="G34" s="22" t="s">
        <v>19</v>
      </c>
      <c r="H34" s="14" t="s">
        <v>20</v>
      </c>
      <c r="I34" s="15" t="s">
        <v>21</v>
      </c>
    </row>
    <row r="35" spans="1:9">
      <c r="A35" s="43" t="s">
        <v>59</v>
      </c>
      <c r="B35" s="73"/>
      <c r="C35" s="112"/>
      <c r="D35" s="112">
        <f>Insurance15[[#This Row],[Projected Cost]]-Insurance15[[#This Row],[Actual Cost]]</f>
        <v>0</v>
      </c>
      <c r="E35" s="7"/>
      <c r="F35" s="35" t="s">
        <v>60</v>
      </c>
      <c r="G35" s="76"/>
      <c r="H35" s="104"/>
      <c r="I35" s="105">
        <f>SavingsOrInvestment23[[#This Row],[Projected Cost]]-SavingsOrInvestment23[[#This Row],[Actual Cost]]</f>
        <v>0</v>
      </c>
    </row>
    <row r="36" spans="1:9">
      <c r="A36" s="44" t="s">
        <v>61</v>
      </c>
      <c r="B36" s="75"/>
      <c r="C36" s="113"/>
      <c r="D36" s="75">
        <f>Insurance15[[#This Row],[Projected Cost]]-Insurance15[[#This Row],[Actual Cost]]</f>
        <v>0</v>
      </c>
      <c r="E36" s="7"/>
      <c r="F36" s="47" t="s">
        <v>40</v>
      </c>
      <c r="G36" s="106"/>
      <c r="H36" s="107"/>
      <c r="I36" s="108">
        <f>SavingsOrInvestment23[[#This Row],[Projected Cost]]-SavingsOrInvestment23[[#This Row],[Actual Cost]]</f>
        <v>0</v>
      </c>
    </row>
    <row r="37" spans="1:9">
      <c r="A37" s="45" t="s">
        <v>40</v>
      </c>
      <c r="B37" s="100"/>
      <c r="C37" s="114"/>
      <c r="D37" s="100">
        <f>Insurance15[[#This Row],[Projected Cost]]-Insurance15[[#This Row],[Actual Cost]]</f>
        <v>0</v>
      </c>
      <c r="E37" s="2"/>
      <c r="F37" s="21" t="s">
        <v>41</v>
      </c>
      <c r="G37" s="82">
        <f>SUBTOTAL(109,SavingsOrInvestment23[Projected Cost])</f>
        <v>0</v>
      </c>
      <c r="H37" s="109">
        <f>SUBTOTAL(109,SavingsOrInvestment23[Actual Cost])</f>
        <v>0</v>
      </c>
      <c r="I37" s="110">
        <f>SUBTOTAL(109,SavingsOrInvestment23[Difference])</f>
        <v>0</v>
      </c>
    </row>
    <row r="38" spans="1:9">
      <c r="A38" s="10" t="s">
        <v>41</v>
      </c>
      <c r="B38" s="115">
        <f>SUBTOTAL(109,Insurance15[Projected Cost])</f>
        <v>0</v>
      </c>
      <c r="C38" s="116">
        <f>SUBTOTAL(109,Insurance15[Actual Cost])</f>
        <v>0</v>
      </c>
      <c r="D38" s="110">
        <f>SUBTOTAL(109,Insurance15[Difference])</f>
        <v>0</v>
      </c>
      <c r="E38" s="2"/>
      <c r="F38" s="147"/>
      <c r="G38" s="147"/>
      <c r="H38" s="147"/>
      <c r="I38" s="147"/>
    </row>
    <row r="39" spans="1:9">
      <c r="A39" s="147"/>
      <c r="B39" s="147"/>
      <c r="C39" s="147"/>
      <c r="D39" s="147"/>
      <c r="E39" s="24"/>
      <c r="F39" s="36" t="s">
        <v>62</v>
      </c>
      <c r="G39" s="46" t="s">
        <v>19</v>
      </c>
      <c r="H39" s="25" t="s">
        <v>20</v>
      </c>
      <c r="I39" s="27" t="s">
        <v>21</v>
      </c>
    </row>
    <row r="40" spans="1:9">
      <c r="A40" s="36" t="s">
        <v>63</v>
      </c>
      <c r="B40" s="46" t="s">
        <v>19</v>
      </c>
      <c r="C40" s="25" t="s">
        <v>20</v>
      </c>
      <c r="D40" s="25" t="s">
        <v>21</v>
      </c>
      <c r="E40" s="24"/>
      <c r="F40" s="48" t="s">
        <v>64</v>
      </c>
      <c r="G40" s="92"/>
      <c r="H40" s="91"/>
      <c r="I40" s="92">
        <f>PresentsAndDonations18[[#This Row],[Projected Cost]]-PresentsAndDonations18[[#This Row],[Actual Cost]]</f>
        <v>0</v>
      </c>
    </row>
    <row r="41" spans="1:9">
      <c r="A41" s="28" t="s">
        <v>65</v>
      </c>
      <c r="B41" s="92"/>
      <c r="C41" s="91"/>
      <c r="D41" s="91">
        <f>Food19[[#This Row],[Projected Cost]]-Food19[[#This Row],[Actual Cost]]</f>
        <v>0</v>
      </c>
      <c r="E41" s="24"/>
      <c r="F41" s="41" t="s">
        <v>66</v>
      </c>
      <c r="G41" s="93"/>
      <c r="H41" s="85"/>
      <c r="I41" s="93">
        <f>PresentsAndDonations18[[#This Row],[Projected Cost]]-PresentsAndDonations18[[#This Row],[Actual Cost]]</f>
        <v>0</v>
      </c>
    </row>
    <row r="42" spans="1:9">
      <c r="A42" s="31" t="s">
        <v>67</v>
      </c>
      <c r="B42" s="93"/>
      <c r="C42" s="85"/>
      <c r="D42" s="85">
        <f>Food19[[#This Row],[Projected Cost]]-Food19[[#This Row],[Actual Cost]]</f>
        <v>0</v>
      </c>
      <c r="E42" s="2"/>
      <c r="F42" s="49" t="s">
        <v>68</v>
      </c>
      <c r="G42" s="92"/>
      <c r="H42" s="91"/>
      <c r="I42" s="92">
        <f>PresentsAndDonations18[[#This Row],[Projected Cost]]-PresentsAndDonations18[[#This Row],[Actual Cost]]</f>
        <v>0</v>
      </c>
    </row>
    <row r="43" spans="1:9">
      <c r="A43" s="32" t="s">
        <v>69</v>
      </c>
      <c r="B43" s="92"/>
      <c r="C43" s="91"/>
      <c r="D43" s="91">
        <f>Food19[[#This Row],[Projected Cost]]-Food19[[#This Row],[Actual Cost]]</f>
        <v>0</v>
      </c>
      <c r="E43" s="2"/>
      <c r="F43" s="33" t="s">
        <v>41</v>
      </c>
      <c r="G43" s="117">
        <f>SUBTOTAL(109,PresentsAndDonations18[Projected Cost])</f>
        <v>0</v>
      </c>
      <c r="H43" s="95">
        <f>SUBTOTAL(109,PresentsAndDonations18[Actual Cost])</f>
        <v>0</v>
      </c>
      <c r="I43" s="118">
        <f>SUBTOTAL(109,PresentsAndDonations18[Difference])</f>
        <v>0</v>
      </c>
    </row>
    <row r="44" spans="1:9">
      <c r="A44" s="33" t="s">
        <v>41</v>
      </c>
      <c r="B44" s="117">
        <f>SUBTOTAL(109,Food19[Projected Cost])</f>
        <v>0</v>
      </c>
      <c r="C44" s="95">
        <f>SUBTOTAL(109,Food19[Actual Cost])</f>
        <v>0</v>
      </c>
      <c r="D44" s="95">
        <f>SUBTOTAL(109,Food19[Difference])</f>
        <v>0</v>
      </c>
      <c r="E44" s="2"/>
      <c r="F44" s="147"/>
      <c r="G44" s="147"/>
      <c r="H44" s="147"/>
      <c r="I44" s="147"/>
    </row>
    <row r="45" spans="1:9">
      <c r="A45" s="147"/>
      <c r="B45" s="147"/>
      <c r="C45" s="147"/>
      <c r="D45" s="147"/>
      <c r="E45" s="7"/>
      <c r="F45" s="21" t="s">
        <v>70</v>
      </c>
      <c r="G45" s="22" t="s">
        <v>19</v>
      </c>
      <c r="H45" s="17" t="s">
        <v>20</v>
      </c>
      <c r="I45" s="17" t="s">
        <v>21</v>
      </c>
    </row>
    <row r="46" spans="1:9">
      <c r="A46" s="21" t="s">
        <v>71</v>
      </c>
      <c r="B46" s="17" t="s">
        <v>19</v>
      </c>
      <c r="C46" s="17" t="s">
        <v>20</v>
      </c>
      <c r="D46" s="17" t="s">
        <v>21</v>
      </c>
      <c r="E46" s="7"/>
      <c r="F46" s="47" t="s">
        <v>72</v>
      </c>
      <c r="G46" s="71"/>
      <c r="H46" s="75"/>
      <c r="I46" s="75">
        <f>Legal16[[#This Row],[Projected Cost]]-Legal16[[#This Row],[Actual Cost]]</f>
        <v>0</v>
      </c>
    </row>
    <row r="47" spans="1:9">
      <c r="A47" s="50" t="s">
        <v>73</v>
      </c>
      <c r="B47" s="75"/>
      <c r="C47" s="75"/>
      <c r="D47" s="70">
        <f>Pets17[[#This Row],[Projected Cost]]-Pets17[[#This Row],[Actual Cost]]</f>
        <v>0</v>
      </c>
      <c r="E47" s="7"/>
      <c r="F47" s="52" t="s">
        <v>74</v>
      </c>
      <c r="G47" s="119"/>
      <c r="H47" s="73"/>
      <c r="I47" s="73">
        <f>Legal16[[#This Row],[Projected Cost]]-Legal16[[#This Row],[Actual Cost]]</f>
        <v>0</v>
      </c>
    </row>
    <row r="48" spans="1:9">
      <c r="A48" s="35" t="s">
        <v>75</v>
      </c>
      <c r="B48" s="73"/>
      <c r="C48" s="73"/>
      <c r="D48" s="73">
        <f>Pets17[[#This Row],[Projected Cost]]-Pets17[[#This Row],[Actual Cost]]</f>
        <v>0</v>
      </c>
      <c r="E48" s="2"/>
      <c r="F48" s="47" t="s">
        <v>76</v>
      </c>
      <c r="G48" s="71"/>
      <c r="H48" s="75"/>
      <c r="I48" s="79">
        <f>Legal16[[#This Row],[Projected Cost]]-Legal16[[#This Row],[Actual Cost]]</f>
        <v>0</v>
      </c>
    </row>
    <row r="49" spans="1:9">
      <c r="A49" s="51" t="s">
        <v>40</v>
      </c>
      <c r="B49" s="106"/>
      <c r="C49" s="75"/>
      <c r="D49" s="75">
        <f>Pets17[[#This Row],[Projected Cost]]-Pets17[[#This Row],[Actual Cost]]</f>
        <v>0</v>
      </c>
      <c r="E49" s="2"/>
      <c r="F49" s="53" t="s">
        <v>40</v>
      </c>
      <c r="G49" s="120"/>
      <c r="H49" s="77"/>
      <c r="I49" s="78">
        <f>Legal16[[#This Row],[Projected Cost]]-Legal16[[#This Row],[Actual Cost]]</f>
        <v>0</v>
      </c>
    </row>
    <row r="50" spans="1:9">
      <c r="A50" s="20" t="s">
        <v>41</v>
      </c>
      <c r="B50" s="115">
        <f>SUBTOTAL(109,Pets17[Projected Cost])</f>
        <v>0</v>
      </c>
      <c r="C50" s="115">
        <f>SUBTOTAL(109,Pets17[Actual Cost])</f>
        <v>0</v>
      </c>
      <c r="D50" s="115">
        <f>SUBTOTAL(109,Pets17[Difference])</f>
        <v>0</v>
      </c>
      <c r="E50" s="2"/>
      <c r="F50" s="21" t="s">
        <v>41</v>
      </c>
      <c r="G50" s="121">
        <f>SUBTOTAL(109,Legal16[Projected Cost])</f>
        <v>0</v>
      </c>
      <c r="H50" s="115">
        <f>SUBTOTAL(109,Legal16[Actual Cost])</f>
        <v>0</v>
      </c>
      <c r="I50" s="115">
        <f>SUBTOTAL(109,Legal16[Difference])</f>
        <v>0</v>
      </c>
    </row>
    <row r="51" spans="1:9">
      <c r="A51" s="147"/>
      <c r="B51" s="147"/>
      <c r="C51" s="147"/>
      <c r="D51" s="147"/>
      <c r="E51" s="24"/>
      <c r="F51" s="148"/>
      <c r="G51" s="148"/>
      <c r="H51" s="148"/>
      <c r="I51" s="148"/>
    </row>
    <row r="52" spans="1:9">
      <c r="A52" s="55" t="s">
        <v>77</v>
      </c>
      <c r="B52" s="27" t="s">
        <v>19</v>
      </c>
      <c r="C52" s="26" t="s">
        <v>20</v>
      </c>
      <c r="D52" s="27" t="s">
        <v>21</v>
      </c>
      <c r="E52" s="24"/>
    </row>
    <row r="53" spans="1:9">
      <c r="A53" s="32" t="s">
        <v>78</v>
      </c>
      <c r="B53" s="71"/>
      <c r="C53" s="91"/>
      <c r="D53" s="91">
        <f>PersonalCare24[[#This Row],[Projected Cost]]-PersonalCare24[[#This Row],[Actual Cost]]</f>
        <v>0</v>
      </c>
      <c r="E53" s="24"/>
    </row>
    <row r="54" spans="1:9">
      <c r="A54" s="30" t="s">
        <v>79</v>
      </c>
      <c r="B54" s="86"/>
      <c r="C54" s="91"/>
      <c r="D54" s="91">
        <f>PersonalCare24[[#This Row],[Projected Cost]]-PersonalCare24[[#This Row],[Actual Cost]]</f>
        <v>0</v>
      </c>
      <c r="E54" s="24"/>
    </row>
    <row r="55" spans="1:9">
      <c r="A55" s="31" t="s">
        <v>80</v>
      </c>
      <c r="B55" s="103"/>
      <c r="C55" s="85"/>
      <c r="D55" s="103">
        <f>PersonalCare24[[#This Row],[Projected Cost]]-PersonalCare24[[#This Row],[Actual Cost]]</f>
        <v>0</v>
      </c>
      <c r="E55" s="2"/>
    </row>
    <row r="56" spans="1:9">
      <c r="A56" s="32" t="s">
        <v>81</v>
      </c>
      <c r="B56" s="86"/>
      <c r="C56" s="86"/>
      <c r="D56" s="86">
        <f>PersonalCare24[[#This Row],[Projected Cost]]-PersonalCare24[[#This Row],[Actual Cost]]</f>
        <v>0</v>
      </c>
      <c r="E56" s="1"/>
    </row>
    <row r="57" spans="1:9">
      <c r="A57" s="31" t="s">
        <v>82</v>
      </c>
      <c r="B57" s="85"/>
      <c r="C57" s="87"/>
      <c r="D57" s="85">
        <f>PersonalCare24[[#This Row],[Projected Cost]]-PersonalCare24[[#This Row],[Actual Cost]]</f>
        <v>0</v>
      </c>
      <c r="E57" s="1"/>
    </row>
    <row r="58" spans="1:9">
      <c r="A58" s="32" t="s">
        <v>40</v>
      </c>
      <c r="B58" s="71"/>
      <c r="C58" s="97"/>
      <c r="D58" s="91">
        <f>PersonalCare24[[#This Row],[Projected Cost]]-PersonalCare24[[#This Row],[Actual Cost]]</f>
        <v>0</v>
      </c>
      <c r="E58" s="1"/>
    </row>
    <row r="59" spans="1:9">
      <c r="A59" s="56" t="s">
        <v>41</v>
      </c>
      <c r="B59" s="118">
        <f>SUBTOTAL(109,PersonalCare24[Projected Cost])</f>
        <v>0</v>
      </c>
      <c r="C59" s="122">
        <f>SUBTOTAL(109,PersonalCare24[Actual Cost])</f>
        <v>0</v>
      </c>
      <c r="D59" s="118">
        <f>SUBTOTAL(109,PersonalCare24[Difference])</f>
        <v>0</v>
      </c>
      <c r="E59" s="1"/>
    </row>
  </sheetData>
  <mergeCells count="26">
    <mergeCell ref="A1:I1"/>
    <mergeCell ref="A3:A5"/>
    <mergeCell ref="B3:C3"/>
    <mergeCell ref="G3:H3"/>
    <mergeCell ref="B4:C4"/>
    <mergeCell ref="G4:H4"/>
    <mergeCell ref="B5:C5"/>
    <mergeCell ref="F5:H5"/>
    <mergeCell ref="F38:I38"/>
    <mergeCell ref="A6:A8"/>
    <mergeCell ref="B6:C6"/>
    <mergeCell ref="G6:H6"/>
    <mergeCell ref="B7:C7"/>
    <mergeCell ref="G7:H7"/>
    <mergeCell ref="B8:C8"/>
    <mergeCell ref="F8:H8"/>
    <mergeCell ref="F21:I21"/>
    <mergeCell ref="A22:D22"/>
    <mergeCell ref="F27:I27"/>
    <mergeCell ref="A32:D32"/>
    <mergeCell ref="F33:I33"/>
    <mergeCell ref="A39:D39"/>
    <mergeCell ref="F44:I44"/>
    <mergeCell ref="A45:D45"/>
    <mergeCell ref="A51:D51"/>
    <mergeCell ref="F51:I51"/>
  </mergeCells>
  <conditionalFormatting sqref="D53:D59 I40:I43 I35:I37 I29:I32 D11:D21 D24:D31 D34:D38 D41:D44 D47:D50 I11:I20 I23:I26 I46:I50">
    <cfRule type="iconSet" priority="1">
      <iconSet iconSet="3Signs">
        <cfvo type="percent" val="0"/>
        <cfvo type="num" val="-20"/>
        <cfvo type="num" val="0"/>
      </iconSet>
    </cfRule>
  </conditionalFormatting>
  <dataValidations count="46">
    <dataValidation allowBlank="1" showInputMessage="1" showErrorMessage="1" prompt="Difference in the projected versus actual balance is auto-calculated in cell to the right" sqref="F8:H8" xr:uid="{611C3042-AD2F-4047-9CD6-D70EA6B4610C}"/>
    <dataValidation allowBlank="1" showInputMessage="1" showErrorMessage="1" prompt="Total Expense Difference is auto-calculated in cell to the right" sqref="F5:H5" xr:uid="{0E103C05-B15E-433C-ADD4-3E627B344586}"/>
    <dataValidation allowBlank="1" showInputMessage="1" showErrorMessage="1" prompt="Total Actual Expense is auto-calculated in cell J4" sqref="F4" xr:uid="{C133C235-6D4F-4EB4-BDF9-CF98AF15108F}"/>
    <dataValidation allowBlank="1" showInputMessage="1" showErrorMessage="1" prompt="Total Projected Expense is auto-calculated in cell J3" sqref="F3" xr:uid="{CCC3E9FB-0E47-4157-A353-E89CEF85C8C4}"/>
    <dataValidation allowBlank="1" showInputMessage="1" showErrorMessage="1" prompt="Actual Balance is auto-calculated in cell J7" sqref="F7" xr:uid="{05B80DA7-3B04-4651-A474-AA8C1C454798}"/>
    <dataValidation allowBlank="1" showInputMessage="1" showErrorMessage="1" prompt="Enter projected Income 1 in this cell" sqref="D3" xr:uid="{5799D187-384D-42DC-9E67-0A39D0513C26}"/>
    <dataValidation allowBlank="1" showInputMessage="1" showErrorMessage="1" prompt="Enter projected Extra income in cell to the right" sqref="B4:C4" xr:uid="{56B3EE15-87F7-41E5-8A96-9E05212F6DEE}"/>
    <dataValidation allowBlank="1" showInputMessage="1" showErrorMessage="1" prompt="Enter projected Income 1 in cell to the right" sqref="B3:C3" xr:uid="{C17114F3-97D7-4682-AF51-B7F448D487D2}"/>
    <dataValidation allowBlank="1" showInputMessage="1" showErrorMessage="1" prompt="Total projected monthly income is auto-calculated in cell to the right" sqref="B5:C5" xr:uid="{FA6441F8-0D35-4C7C-9AC8-C0AEB75E301B}"/>
    <dataValidation allowBlank="1" showInputMessage="1" showErrorMessage="1" prompt="Difference is auto-calculated in this column under this heading" sqref="D10 I10 D23 I22 D33 I28 D40 D46 I45 I39 I34 D52" xr:uid="{C861DEF4-0567-4733-B3CD-0059FEFADC8D}"/>
    <dataValidation allowBlank="1" showInputMessage="1" showErrorMessage="1" prompt="Enter details in Entertainment table starting below" sqref="F9" xr:uid="{8D59D0DA-95C7-4437-A750-E3FB876B6C76}"/>
    <dataValidation allowBlank="1" showInputMessage="1" showErrorMessage="1" prompt="Enter details in Pets table starting below" sqref="A45:D45" xr:uid="{B6C4416B-20A1-464D-996E-81A7E8B149CF}"/>
    <dataValidation allowBlank="1" showInputMessage="1" showErrorMessage="1" prompt="Enter details in Food table starting below" sqref="A39:D39" xr:uid="{70582865-CB84-4FF6-837A-757E940BBE01}"/>
    <dataValidation allowBlank="1" showInputMessage="1" showErrorMessage="1" prompt="Enter details in Insurance table starting below" sqref="A32:D32" xr:uid="{82B2D30B-49AB-4E99-AD57-D64B3DF8E86D}"/>
    <dataValidation allowBlank="1" showInputMessage="1" showErrorMessage="1" prompt="Modify or enter Pets items in this column under this heading" sqref="A46" xr:uid="{551186AA-2B8B-4EA7-A371-593E20013037}"/>
    <dataValidation allowBlank="1" showInputMessage="1" showErrorMessage="1" prompt="Sample Food expenses are in this column under this heading" sqref="A40" xr:uid="{2E79A761-98B1-4DD8-AF25-A5AF05E6D7D9}"/>
    <dataValidation allowBlank="1" showInputMessage="1" showErrorMessage="1" prompt="Sample Insurance expenses are in this column under this heading" sqref="A33" xr:uid="{9F8B3EBE-6DD9-4C24-B409-A5D60FB82FDD}"/>
    <dataValidation allowBlank="1" showInputMessage="1" showErrorMessage="1" prompt="Total Projected Cost is auto-calculated in cell J57, Total Actual Cost in cell J59 and Difference in cell J61" sqref="F51:I51" xr:uid="{6B031A2B-D4FF-4D04-B993-1A867ABCD7BD}"/>
    <dataValidation allowBlank="1" showInputMessage="1" showErrorMessage="1" prompt="Sample Legal Expenses are in this column under this heading" sqref="F45" xr:uid="{DA817F9B-1924-4092-8531-E209EA378A4D}"/>
    <dataValidation allowBlank="1" showInputMessage="1" showErrorMessage="1" prompt="Enter details in Legal table starting below" sqref="F44:I44" xr:uid="{CD792C74-CE01-4258-9B86-CEF947FE8831}"/>
    <dataValidation allowBlank="1" showInputMessage="1" showErrorMessage="1" prompt="Sample Presents and Donation expenses are in this column under this heading" sqref="F39" xr:uid="{668C13D5-CC34-4DC9-8A94-40D6AE9240AD}"/>
    <dataValidation allowBlank="1" showInputMessage="1" showErrorMessage="1" prompt="Enter details in Presents and Donations table starting below" sqref="F38:I38" xr:uid="{0CEC76B2-CC6B-4495-834B-F168C9B5F74A}"/>
    <dataValidation allowBlank="1" showInputMessage="1" showErrorMessage="1" prompt="Sample Savings or Investment Expenses are in this column under this heading" sqref="F34" xr:uid="{623A849B-8877-4315-96C4-60A9A6D910CF}"/>
    <dataValidation allowBlank="1" showInputMessage="1" showErrorMessage="1" prompt="Enter details in Savings or Investments table starting below" sqref="F33:I33" xr:uid="{B81AA3DF-A9F7-4BD2-9FB4-9D5CA2E16D75}"/>
    <dataValidation allowBlank="1" showInputMessage="1" showErrorMessage="1" prompt="Sample Tax Expenses are in this column under this heading" sqref="F28" xr:uid="{92F8E171-870E-4E0E-851B-C760D1ED616F}"/>
    <dataValidation allowBlank="1" showInputMessage="1" showErrorMessage="1" prompt="Enter details in Taxes table starting below" sqref="F27:I27" xr:uid="{33EC61BA-6527-480C-9840-C6F0AB17CC17}"/>
    <dataValidation allowBlank="1" showInputMessage="1" showErrorMessage="1" prompt="Sample Loan expenses are in this column under this heading" sqref="F22" xr:uid="{53B4DC10-7FB3-43D5-936C-5C139965F138}"/>
    <dataValidation allowBlank="1" showInputMessage="1" showErrorMessage="1" prompt="Enter details in Loans table starting below" sqref="F21:I21" xr:uid="{A351E63E-AD93-4D90-BCD2-6A170595A73F}"/>
    <dataValidation allowBlank="1" showInputMessage="1" showErrorMessage="1" prompt="Sample Entertainment expenses are in this column under this heading" sqref="F10" xr:uid="{8546C049-A390-481A-A3F3-D63C5CC036B7}"/>
    <dataValidation allowBlank="1" showInputMessage="1" showErrorMessage="1" prompt="Sample Personal Care expenses are in this column under this heading" sqref="A52" xr:uid="{64FA59A3-B8DD-42F7-A239-EF0C06F1DB83}"/>
    <dataValidation allowBlank="1" showInputMessage="1" showErrorMessage="1" prompt="Enter details in Transport table starting below" sqref="A22:D22" xr:uid="{D54FD8EB-3A09-4570-BA34-2122FA471FE8}"/>
    <dataValidation allowBlank="1" showInputMessage="1" showErrorMessage="1" prompt="Enter details in Personal Care table starting below" sqref="A51:D51" xr:uid="{329A84A7-F305-4204-84CA-3A96D629A077}"/>
    <dataValidation allowBlank="1" showInputMessage="1" showErrorMessage="1" prompt="Sample Transport expenses are in this column under this heading" sqref="A23" xr:uid="{8EC21FDD-11CB-49B7-B452-2D907F6316F5}"/>
    <dataValidation allowBlank="1" showInputMessage="1" showErrorMessage="1" prompt="Enter Actual Cost in this column under this heading" sqref="C10 C23 C52 H10 H22 H28 H34 H39 H45 C33 C40 C46" xr:uid="{E0119F4C-E0F0-4999-98B5-AA3069E979C4}"/>
    <dataValidation allowBlank="1" showInputMessage="1" showErrorMessage="1" prompt="Enter Projected Cost in this column under this heading" sqref="B10 G45 B52 G10 G22 G28 G34 G39 B23 B33 B40 B46" xr:uid="{7CBB895A-CA90-4347-8EB7-E8915FE72B54}"/>
    <dataValidation allowBlank="1" showInputMessage="1" showErrorMessage="1" prompt="Sample Housing expenses are in this column under this heading" sqref="A10" xr:uid="{2D32E439-EF1E-45F6-B6B6-FA2D38D385F2}"/>
    <dataValidation allowBlank="1" showInputMessage="1" showErrorMessage="1" prompt="Projected Balance is auto-calculated in cell J6" sqref="F6" xr:uid="{5866C0E2-AAE8-4BB7-A50B-49CDFA4CA895}"/>
    <dataValidation allowBlank="1" showInputMessage="1" showErrorMessage="1" prompt="Total actual monthly income is auto-calculated in this cell" sqref="D8" xr:uid="{8E558FDF-BCB3-435A-A837-F10545A650A0}"/>
    <dataValidation allowBlank="1" showInputMessage="1" showErrorMessage="1" prompt="Enter actual Income in cell E6 and Extra actual income in cell E7. Total actual monthly income is auto-calculated in cell E8. Income summary is auto-calculated starting in cell G3" sqref="A6:A8" xr:uid="{31F408A7-FF48-4E0A-840A-A31EFC102519}"/>
    <dataValidation allowBlank="1" showInputMessage="1" showErrorMessage="1" prompt="Total actual monthly income is auto-calculated in cell to the right" sqref="B8:C8" xr:uid="{C39C68B4-054F-4AD5-A5B9-90C09CA1CD90}"/>
    <dataValidation allowBlank="1" showInputMessage="1" showErrorMessage="1" prompt="Enter actual Extra Income in this cell" sqref="D7" xr:uid="{E0EDECB2-DC2F-43B6-8587-761F4DBE8AC9}"/>
    <dataValidation allowBlank="1" showInputMessage="1" showErrorMessage="1" prompt="Enter actual Extra Income in cell to the right" sqref="B7:C7" xr:uid="{0D8C603F-61D8-443A-B747-68A8118DDB14}"/>
    <dataValidation allowBlank="1" showInputMessage="1" showErrorMessage="1" prompt="Enter actual Income 1 in this cell" sqref="D4:D6 I3:I8 B11:C18 G11:H18 B24:C30 G23:G25" xr:uid="{CB2BA898-274E-4E98-ACB3-6475C5366A79}"/>
    <dataValidation allowBlank="1" showInputMessage="1" showErrorMessage="1" prompt="Enter actual Income 1 in cell to the right" sqref="B6:C6" xr:uid="{165A8117-5F4F-48D3-96B3-16C49FBB16F2}"/>
    <dataValidation allowBlank="1" showInputMessage="1" showErrorMessage="1" prompt="Enter projected Income in cell E3 and Extra projected income in cell E4. Total projected monthly income is auto-calculated in cell E5. Actual Monthly Income label is in cell below" sqref="A3:A5" xr:uid="{E2553E78-A5EA-4615-911B-23A2217AFFFF}"/>
    <dataValidation allowBlank="1" showInputMessage="1" showErrorMessage="1" prompt="Title of this worksheet is in this cell. Continue to cell B3 to enter projected and actual income. Expense and balance summary are auto-calculated starting in cell G3" sqref="A1:I1" xr:uid="{445AB380-25FC-4F3F-837E-E2B54B22B091}"/>
  </dataValidations>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docMetadata/LabelInfo.xml><?xml version="1.0" encoding="utf-8"?>
<clbl:labelList xmlns:clbl="http://schemas.microsoft.com/office/2020/mipLabelMetadata">
  <clbl:label id="{56f1b449-1c43-45cc-84f7-a4d5ac4a6ead}" enabled="1" method="Standard" siteId="{89a3e09f-dd7d-463a-a9d4-9802d78f483b}" removed="0"/>
</clbl:labelList>
</file>

<file path=docProps/app.xml><?xml version="1.0" encoding="utf-8"?>
<Properties xmlns="http://schemas.openxmlformats.org/officeDocument/2006/extended-properties" xmlns:vt="http://schemas.openxmlformats.org/officeDocument/2006/docPropsVTypes">
  <Template>TM16410113</Template>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2021-11-29T00:23:48Z</dcterms:created>
  <dcterms:modified xsi:type="dcterms:W3CDTF">2022-11-08T21:20:13Z</dcterms:modified>
  <cp:category/>
  <cp:contentStatus/>
</cp:coreProperties>
</file>